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 defaultThemeVersion="124226"/>
  <bookViews>
    <workbookView xWindow="0" yWindow="0" windowWidth="19200" windowHeight="7050"/>
  </bookViews>
  <sheets>
    <sheet name="Cap Table" sheetId="3" r:id="rId1"/>
  </sheets>
  <definedNames>
    <definedName name="_xlnm.Print_Area" localSheetId="0">'Cap Table'!$A$1:$V$56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52" i="3" l="1"/>
  <c r="P53" i="3"/>
  <c r="B30" i="3"/>
  <c r="D20" i="3" s="1"/>
  <c r="L30" i="3"/>
  <c r="P13" i="3" s="1"/>
  <c r="N13" i="3"/>
  <c r="N14" i="3"/>
  <c r="N15" i="3"/>
  <c r="N16" i="3"/>
  <c r="N17" i="3"/>
  <c r="F30" i="3"/>
  <c r="J14" i="3" s="1"/>
  <c r="H13" i="3"/>
  <c r="H14" i="3"/>
  <c r="H15" i="3"/>
  <c r="H16" i="3"/>
  <c r="H17" i="3"/>
  <c r="R36" i="3" l="1"/>
  <c r="J13" i="3"/>
  <c r="D25" i="3"/>
  <c r="D23" i="3"/>
  <c r="D26" i="3"/>
  <c r="D24" i="3"/>
  <c r="D22" i="3"/>
  <c r="D21" i="3"/>
  <c r="J17" i="3"/>
  <c r="J16" i="3"/>
  <c r="J15" i="3"/>
  <c r="P16" i="3"/>
  <c r="P14" i="3"/>
  <c r="P17" i="3"/>
  <c r="P15" i="3"/>
  <c r="T13" i="3" l="1"/>
  <c r="T14" i="3"/>
  <c r="T15" i="3"/>
  <c r="T16" i="3"/>
  <c r="T17" i="3"/>
  <c r="T18" i="3"/>
  <c r="H20" i="3"/>
  <c r="N20" i="3"/>
  <c r="H21" i="3"/>
  <c r="N21" i="3"/>
  <c r="H22" i="3"/>
  <c r="N22" i="3"/>
  <c r="H23" i="3"/>
  <c r="N23" i="3"/>
  <c r="H24" i="3"/>
  <c r="N24" i="3"/>
  <c r="H25" i="3"/>
  <c r="N25" i="3"/>
  <c r="H26" i="3"/>
  <c r="N26" i="3"/>
  <c r="T39" i="3"/>
  <c r="T40" i="3"/>
  <c r="T41" i="3"/>
  <c r="T42" i="3"/>
  <c r="T43" i="3"/>
  <c r="T44" i="3"/>
  <c r="T45" i="3"/>
  <c r="T46" i="3"/>
  <c r="T47" i="3"/>
  <c r="T48" i="3"/>
  <c r="T49" i="3"/>
  <c r="T50" i="3"/>
  <c r="D13" i="3"/>
  <c r="P9" i="3"/>
  <c r="J9" i="3"/>
  <c r="N30" i="3" l="1"/>
  <c r="H30" i="3"/>
  <c r="D16" i="3"/>
  <c r="D15" i="3"/>
  <c r="J21" i="3"/>
  <c r="J22" i="3"/>
  <c r="J23" i="3"/>
  <c r="J26" i="3"/>
  <c r="J25" i="3"/>
  <c r="J24" i="3"/>
  <c r="J20" i="3"/>
  <c r="T25" i="3"/>
  <c r="D14" i="3"/>
  <c r="T24" i="3"/>
  <c r="D17" i="3"/>
  <c r="T26" i="3"/>
  <c r="T23" i="3"/>
  <c r="T22" i="3"/>
  <c r="T21" i="3"/>
  <c r="T20" i="3"/>
  <c r="T55" i="3" l="1"/>
  <c r="D30" i="3"/>
  <c r="R13" i="3"/>
  <c r="R16" i="3"/>
  <c r="R17" i="3"/>
  <c r="R15" i="3"/>
  <c r="R14" i="3"/>
  <c r="J30" i="3"/>
  <c r="P22" i="3"/>
  <c r="R23" i="3"/>
  <c r="R22" i="3"/>
  <c r="R20" i="3"/>
  <c r="R21" i="3"/>
  <c r="P25" i="3"/>
  <c r="P23" i="3"/>
  <c r="P21" i="3"/>
  <c r="P26" i="3"/>
  <c r="P20" i="3"/>
  <c r="P24" i="3"/>
  <c r="R25" i="3"/>
  <c r="R26" i="3"/>
  <c r="R24" i="3"/>
  <c r="P30" i="3" l="1"/>
  <c r="U18" i="3"/>
  <c r="U22" i="3"/>
  <c r="U20" i="3"/>
  <c r="U39" i="3"/>
  <c r="U50" i="3"/>
  <c r="U14" i="3"/>
  <c r="U49" i="3"/>
  <c r="U17" i="3"/>
  <c r="U46" i="3"/>
  <c r="U47" i="3"/>
  <c r="U15" i="3"/>
  <c r="U44" i="3"/>
  <c r="U41" i="3"/>
  <c r="U24" i="3"/>
  <c r="U21" i="3"/>
  <c r="U16" i="3"/>
  <c r="U48" i="3"/>
  <c r="U25" i="3"/>
  <c r="U26" i="3"/>
  <c r="U45" i="3"/>
  <c r="U13" i="3"/>
  <c r="U42" i="3"/>
  <c r="U23" i="3"/>
  <c r="U43" i="3"/>
  <c r="U40" i="3"/>
  <c r="R30" i="3"/>
  <c r="U55" i="3" l="1"/>
</calcChain>
</file>

<file path=xl/sharedStrings.xml><?xml version="1.0" encoding="utf-8"?>
<sst xmlns="http://schemas.openxmlformats.org/spreadsheetml/2006/main" count="82" uniqueCount="58">
  <si>
    <t>SERIES A</t>
  </si>
  <si>
    <t>FULLY DILUTED</t>
  </si>
  <si>
    <t>PERCENT</t>
  </si>
  <si>
    <t>Common</t>
  </si>
  <si>
    <t>Shares</t>
  </si>
  <si>
    <t>Equivalents</t>
  </si>
  <si>
    <t>Stockholder</t>
  </si>
  <si>
    <t xml:space="preserve"> PREFERRED STOCK</t>
  </si>
  <si>
    <t>SERIES B</t>
  </si>
  <si>
    <t>Original price:</t>
  </si>
  <si>
    <t>Conversion price:</t>
  </si>
  <si>
    <t>Ratio:</t>
  </si>
  <si>
    <t>Percent</t>
  </si>
  <si>
    <t>Of Class</t>
  </si>
  <si>
    <t>STOCK</t>
  </si>
  <si>
    <t>COMMON</t>
  </si>
  <si>
    <t>PERCENT OF</t>
  </si>
  <si>
    <t>TOTALS:</t>
  </si>
  <si>
    <t>PREFERRED</t>
  </si>
  <si>
    <t>Stock Options</t>
  </si>
  <si>
    <t>Total:</t>
  </si>
  <si>
    <t>(as converted)</t>
  </si>
  <si>
    <t>Strike Price</t>
  </si>
  <si>
    <t>Options</t>
  </si>
  <si>
    <t>Total Options:</t>
  </si>
  <si>
    <t>Restr. Stock:</t>
  </si>
  <si>
    <t>Founder 1</t>
  </si>
  <si>
    <t>Founder 2</t>
  </si>
  <si>
    <t>Founder 3</t>
  </si>
  <si>
    <t>Employee 1</t>
  </si>
  <si>
    <t>Employee 2**</t>
  </si>
  <si>
    <t>Shares remaining in Option Pool</t>
  </si>
  <si>
    <t>Angel Investor 1</t>
  </si>
  <si>
    <t>Angel Investor 2</t>
  </si>
  <si>
    <t>Angel Investor 3</t>
  </si>
  <si>
    <t>Venture Fund 1</t>
  </si>
  <si>
    <t>Venture Fund 2</t>
  </si>
  <si>
    <t xml:space="preserve">** Restricted Stock </t>
  </si>
  <si>
    <t>Optionee 1</t>
  </si>
  <si>
    <t>Optionee 2</t>
  </si>
  <si>
    <t>Optionee 3</t>
  </si>
  <si>
    <t>Optionee 4</t>
  </si>
  <si>
    <t>Optionee 5</t>
  </si>
  <si>
    <t>Optionee 6</t>
  </si>
  <si>
    <t>Optionee 7</t>
  </si>
  <si>
    <t>Optionee 8</t>
  </si>
  <si>
    <t>Optionee 9</t>
  </si>
  <si>
    <t>Optionee 10</t>
  </si>
  <si>
    <t>Optionee 11</t>
  </si>
  <si>
    <t>STARTUP VENTURE, INC.</t>
  </si>
  <si>
    <t>(Outstanding)</t>
  </si>
  <si>
    <t>Hypothetical Example Cap Table</t>
  </si>
  <si>
    <t>Small Preferred Investor 1</t>
  </si>
  <si>
    <t>Small Preferred Investor 2</t>
  </si>
  <si>
    <t>Shares remaining in Pool:</t>
  </si>
  <si>
    <t>Total 2016 Option Pool:</t>
  </si>
  <si>
    <t>AS CONVERTED TO COMMON SHARES</t>
  </si>
  <si>
    <t xml:space="preserve">$[●]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</si>
</sst>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%"/>
    <numFmt numFmtId="165" formatCode="#,##0.0000000"/>
    <numFmt numFmtId="166" formatCode="#,##0.0"/>
    <numFmt numFmtId="167" formatCode="&quot;$&quot;#,##0.0000"/>
    <numFmt numFmtId="168" formatCode="0.0000%"/>
    <numFmt numFmtId="169" formatCode="&quot;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59978026673177287"/>
        <bgColor indexed="64"/>
      </patternFill>
    </fill>
    <fill>
      <patternFill patternType="solid">
        <fgColor theme="5" tint="0.59978026673177287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24970244453260904"/>
      </top>
      <bottom style="thin">
        <color theme="0" tint="-0.24970244453260904"/>
      </bottom>
      <diagonal/>
    </border>
    <border>
      <left style="thin">
        <color auto="1"/>
      </left>
      <right/>
      <top style="thin">
        <color theme="0" tint="-0.24970244453260904"/>
      </top>
      <bottom style="thin">
        <color theme="0" tint="-0.24970244453260904"/>
      </bottom>
      <diagonal/>
    </border>
    <border>
      <left/>
      <right style="thin">
        <color auto="1"/>
      </right>
      <top style="thin">
        <color theme="0" tint="-0.24970244453260904"/>
      </top>
      <bottom style="thin">
        <color theme="0" tint="-0.24970244453260904"/>
      </bottom>
      <diagonal/>
    </border>
    <border>
      <left style="thin">
        <color auto="1"/>
      </left>
      <right style="thin">
        <color auto="1"/>
      </right>
      <top style="thin">
        <color theme="0" tint="-0.24970244453260904"/>
      </top>
      <bottom style="thin">
        <color theme="0" tint="-0.24970244453260904"/>
      </bottom>
      <diagonal/>
    </border>
    <border>
      <left style="thin">
        <color auto="1"/>
      </left>
      <right/>
      <top style="thin">
        <color theme="0" tint="-0.2497024445326090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70244453260904"/>
      </top>
      <bottom style="thin">
        <color auto="1"/>
      </bottom>
      <diagonal/>
    </border>
    <border>
      <left/>
      <right/>
      <top style="thin">
        <color theme="0" tint="-0.24970244453260904"/>
      </top>
      <bottom style="thin">
        <color auto="1"/>
      </bottom>
      <diagonal/>
    </border>
    <border>
      <left/>
      <right style="thin">
        <color auto="1"/>
      </right>
      <top style="thin">
        <color theme="0" tint="-0.24970244453260904"/>
      </top>
      <bottom style="thin">
        <color auto="1"/>
      </bottom>
      <diagonal/>
    </border>
    <border>
      <left/>
      <right style="thin">
        <color auto="1"/>
      </right>
      <top/>
      <bottom style="thin">
        <color theme="0" tint="-0.24976348155156103"/>
      </bottom>
      <diagonal/>
    </border>
    <border>
      <left style="thin">
        <color auto="1"/>
      </left>
      <right/>
      <top/>
      <bottom style="thin">
        <color theme="0" tint="-0.24976348155156103"/>
      </bottom>
      <diagonal/>
    </border>
    <border>
      <left style="thin">
        <color auto="1"/>
      </left>
      <right/>
      <top style="thin">
        <color theme="0" tint="-0.24976348155156103"/>
      </top>
      <bottom style="thin">
        <color theme="0" tint="-0.24976348155156103"/>
      </bottom>
      <diagonal/>
    </border>
    <border>
      <left/>
      <right/>
      <top style="thin">
        <color theme="0" tint="-0.24976348155156103"/>
      </top>
      <bottom style="thin">
        <color theme="0" tint="-0.24976348155156103"/>
      </bottom>
      <diagonal/>
    </border>
    <border>
      <left/>
      <right style="thin">
        <color auto="1"/>
      </right>
      <top style="thin">
        <color theme="0" tint="-0.24976348155156103"/>
      </top>
      <bottom style="thin">
        <color theme="0" tint="-0.2497634815515610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0" tint="-0.24970244453260904"/>
      </top>
      <bottom/>
      <diagonal/>
    </border>
    <border>
      <left style="thin">
        <color auto="1"/>
      </left>
      <right style="thin">
        <color auto="1"/>
      </right>
      <top/>
      <bottom style="thin">
        <color theme="0" tint="-0.24970244453260904"/>
      </bottom>
      <diagonal/>
    </border>
    <border>
      <left/>
      <right style="thin">
        <color auto="1"/>
      </right>
      <top style="thin">
        <color theme="0" tint="-0.24970244453260904"/>
      </top>
      <bottom/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98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3" fontId="2" fillId="0" borderId="0" xfId="0" applyNumberFormat="1" applyFont="1" applyAlignment="1">
      <alignment horizontal="right"/>
    </xf>
    <xf numFmtId="165" fontId="2" fillId="0" borderId="0" xfId="0" applyNumberFormat="1" applyFont="1"/>
    <xf numFmtId="4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2" borderId="0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2" xfId="0" applyFont="1" applyFill="1" applyBorder="1"/>
    <xf numFmtId="0" fontId="4" fillId="2" borderId="0" xfId="0" applyFont="1" applyFill="1" applyBorder="1"/>
    <xf numFmtId="0" fontId="2" fillId="2" borderId="0" xfId="0" applyFont="1" applyFill="1" applyBorder="1" applyAlignment="1">
      <alignment horizontal="right" vertical="top"/>
    </xf>
    <xf numFmtId="167" fontId="2" fillId="2" borderId="1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2" fillId="2" borderId="2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0" fontId="2" fillId="2" borderId="1" xfId="0" applyFont="1" applyFill="1" applyBorder="1"/>
    <xf numFmtId="0" fontId="4" fillId="2" borderId="1" xfId="0" applyFont="1" applyFill="1" applyBorder="1"/>
    <xf numFmtId="0" fontId="2" fillId="3" borderId="0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2" xfId="0" applyFont="1" applyFill="1" applyBorder="1"/>
    <xf numFmtId="0" fontId="4" fillId="3" borderId="0" xfId="0" applyFont="1" applyFill="1" applyBorder="1"/>
    <xf numFmtId="0" fontId="2" fillId="3" borderId="0" xfId="0" applyFont="1" applyFill="1" applyBorder="1" applyAlignment="1">
      <alignment horizontal="right" vertical="top"/>
    </xf>
    <xf numFmtId="167" fontId="2" fillId="3" borderId="1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2" fillId="3" borderId="2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1" xfId="0" applyFont="1" applyFill="1" applyBorder="1"/>
    <xf numFmtId="0" fontId="4" fillId="3" borderId="1" xfId="0" applyFont="1" applyFill="1" applyBorder="1"/>
    <xf numFmtId="0" fontId="2" fillId="4" borderId="2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4" borderId="2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top"/>
    </xf>
    <xf numFmtId="0" fontId="5" fillId="4" borderId="0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165" fontId="2" fillId="4" borderId="2" xfId="0" applyNumberFormat="1" applyFont="1" applyFill="1" applyBorder="1"/>
    <xf numFmtId="3" fontId="2" fillId="4" borderId="0" xfId="0" applyNumberFormat="1" applyFont="1" applyFill="1" applyBorder="1" applyAlignment="1">
      <alignment horizontal="right"/>
    </xf>
    <xf numFmtId="165" fontId="2" fillId="4" borderId="1" xfId="0" applyNumberFormat="1" applyFont="1" applyFill="1" applyBorder="1"/>
    <xf numFmtId="0" fontId="3" fillId="0" borderId="0" xfId="0" applyFont="1" applyAlignment="1">
      <alignment horizontal="right"/>
    </xf>
    <xf numFmtId="164" fontId="2" fillId="5" borderId="4" xfId="0" applyNumberFormat="1" applyFont="1" applyFill="1" applyBorder="1" applyAlignment="1">
      <alignment horizontal="center" vertical="top"/>
    </xf>
    <xf numFmtId="164" fontId="2" fillId="5" borderId="4" xfId="0" applyNumberFormat="1" applyFont="1" applyFill="1" applyBorder="1" applyAlignment="1">
      <alignment horizontal="center"/>
    </xf>
    <xf numFmtId="164" fontId="5" fillId="5" borderId="4" xfId="0" applyNumberFormat="1" applyFont="1" applyFill="1" applyBorder="1" applyAlignment="1">
      <alignment horizontal="center" vertical="top"/>
    </xf>
    <xf numFmtId="164" fontId="2" fillId="5" borderId="4" xfId="0" applyNumberFormat="1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right"/>
    </xf>
    <xf numFmtId="0" fontId="4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right"/>
    </xf>
    <xf numFmtId="165" fontId="3" fillId="0" borderId="0" xfId="0" applyNumberFormat="1" applyFont="1"/>
    <xf numFmtId="164" fontId="2" fillId="0" borderId="0" xfId="1" applyNumberFormat="1" applyFont="1" applyBorder="1" applyAlignment="1">
      <alignment horizontal="right"/>
    </xf>
    <xf numFmtId="0" fontId="2" fillId="0" borderId="0" xfId="0" applyFont="1" applyAlignment="1"/>
    <xf numFmtId="0" fontId="2" fillId="4" borderId="2" xfId="0" applyFont="1" applyFill="1" applyBorder="1" applyAlignment="1">
      <alignment horizontal="center"/>
    </xf>
    <xf numFmtId="0" fontId="4" fillId="0" borderId="0" xfId="0" applyFont="1" applyAlignment="1"/>
    <xf numFmtId="0" fontId="2" fillId="6" borderId="2" xfId="0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top"/>
    </xf>
    <xf numFmtId="164" fontId="2" fillId="6" borderId="1" xfId="0" applyNumberFormat="1" applyFont="1" applyFill="1" applyBorder="1" applyAlignment="1">
      <alignment horizontal="center" vertical="top"/>
    </xf>
    <xf numFmtId="3" fontId="5" fillId="6" borderId="2" xfId="0" applyNumberFormat="1" applyFont="1" applyFill="1" applyBorder="1" applyAlignment="1">
      <alignment horizontal="center" vertical="top"/>
    </xf>
    <xf numFmtId="164" fontId="5" fillId="6" borderId="1" xfId="0" applyNumberFormat="1" applyFont="1" applyFill="1" applyBorder="1" applyAlignment="1">
      <alignment horizontal="center" vertical="top"/>
    </xf>
    <xf numFmtId="0" fontId="2" fillId="6" borderId="2" xfId="0" applyFont="1" applyFill="1" applyBorder="1"/>
    <xf numFmtId="164" fontId="2" fillId="6" borderId="1" xfId="0" applyNumberFormat="1" applyFont="1" applyFill="1" applyBorder="1"/>
    <xf numFmtId="0" fontId="2" fillId="0" borderId="9" xfId="0" applyFont="1" applyBorder="1"/>
    <xf numFmtId="4" fontId="2" fillId="2" borderId="10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4" fontId="2" fillId="3" borderId="10" xfId="0" applyNumberFormat="1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3" fontId="2" fillId="4" borderId="10" xfId="0" applyNumberFormat="1" applyFont="1" applyFill="1" applyBorder="1"/>
    <xf numFmtId="3" fontId="2" fillId="4" borderId="9" xfId="0" applyNumberFormat="1" applyFont="1" applyFill="1" applyBorder="1" applyAlignment="1">
      <alignment horizontal="right"/>
    </xf>
    <xf numFmtId="168" fontId="2" fillId="4" borderId="11" xfId="0" applyNumberFormat="1" applyFont="1" applyFill="1" applyBorder="1"/>
    <xf numFmtId="4" fontId="2" fillId="6" borderId="10" xfId="0" applyNumberFormat="1" applyFont="1" applyFill="1" applyBorder="1" applyAlignment="1">
      <alignment horizontal="right"/>
    </xf>
    <xf numFmtId="168" fontId="2" fillId="6" borderId="11" xfId="1" applyNumberFormat="1" applyFont="1" applyFill="1" applyBorder="1" applyAlignment="1">
      <alignment horizontal="right"/>
    </xf>
    <xf numFmtId="0" fontId="2" fillId="0" borderId="9" xfId="0" applyFont="1" applyBorder="1" applyAlignment="1">
      <alignment wrapText="1"/>
    </xf>
    <xf numFmtId="3" fontId="2" fillId="2" borderId="10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4" fontId="2" fillId="2" borderId="9" xfId="0" applyNumberFormat="1" applyFont="1" applyFill="1" applyBorder="1" applyAlignment="1">
      <alignment horizontal="right"/>
    </xf>
    <xf numFmtId="168" fontId="2" fillId="2" borderId="11" xfId="0" applyNumberFormat="1" applyFont="1" applyFill="1" applyBorder="1" applyAlignment="1">
      <alignment horizontal="right"/>
    </xf>
    <xf numFmtId="3" fontId="2" fillId="3" borderId="10" xfId="0" applyNumberFormat="1" applyFont="1" applyFill="1" applyBorder="1" applyAlignment="1">
      <alignment horizontal="right"/>
    </xf>
    <xf numFmtId="4" fontId="2" fillId="3" borderId="9" xfId="0" applyNumberFormat="1" applyFont="1" applyFill="1" applyBorder="1" applyAlignment="1">
      <alignment horizontal="right"/>
    </xf>
    <xf numFmtId="168" fontId="2" fillId="3" borderId="11" xfId="0" applyNumberFormat="1" applyFont="1" applyFill="1" applyBorder="1" applyAlignment="1">
      <alignment horizontal="right"/>
    </xf>
    <xf numFmtId="168" fontId="2" fillId="5" borderId="12" xfId="1" applyNumberFormat="1" applyFont="1" applyFill="1" applyBorder="1" applyAlignment="1">
      <alignment horizontal="right"/>
    </xf>
    <xf numFmtId="165" fontId="2" fillId="6" borderId="2" xfId="0" applyNumberFormat="1" applyFont="1" applyFill="1" applyBorder="1" applyAlignment="1">
      <alignment horizontal="right"/>
    </xf>
    <xf numFmtId="168" fontId="2" fillId="6" borderId="1" xfId="1" applyNumberFormat="1" applyFont="1" applyFill="1" applyBorder="1" applyAlignment="1">
      <alignment horizontal="right"/>
    </xf>
    <xf numFmtId="168" fontId="3" fillId="5" borderId="14" xfId="1" applyNumberFormat="1" applyFont="1" applyFill="1" applyBorder="1" applyAlignment="1">
      <alignment horizontal="right"/>
    </xf>
    <xf numFmtId="3" fontId="3" fillId="4" borderId="13" xfId="0" applyNumberFormat="1" applyFont="1" applyFill="1" applyBorder="1"/>
    <xf numFmtId="3" fontId="3" fillId="4" borderId="15" xfId="0" applyNumberFormat="1" applyFont="1" applyFill="1" applyBorder="1" applyAlignment="1">
      <alignment horizontal="right"/>
    </xf>
    <xf numFmtId="168" fontId="3" fillId="4" borderId="16" xfId="0" applyNumberFormat="1" applyFont="1" applyFill="1" applyBorder="1"/>
    <xf numFmtId="4" fontId="2" fillId="6" borderId="2" xfId="0" applyNumberFormat="1" applyFont="1" applyFill="1" applyBorder="1" applyAlignment="1">
      <alignment horizontal="right"/>
    </xf>
    <xf numFmtId="3" fontId="2" fillId="7" borderId="1" xfId="0" applyNumberFormat="1" applyFont="1" applyFill="1" applyBorder="1"/>
    <xf numFmtId="3" fontId="4" fillId="7" borderId="1" xfId="0" applyNumberFormat="1" applyFont="1" applyFill="1" applyBorder="1"/>
    <xf numFmtId="0" fontId="4" fillId="7" borderId="1" xfId="0" applyFont="1" applyFill="1" applyBorder="1"/>
    <xf numFmtId="0" fontId="4" fillId="6" borderId="2" xfId="0" applyFont="1" applyFill="1" applyBorder="1"/>
    <xf numFmtId="0" fontId="4" fillId="7" borderId="2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6" borderId="18" xfId="0" applyFont="1" applyFill="1" applyBorder="1"/>
    <xf numFmtId="168" fontId="2" fillId="6" borderId="17" xfId="1" applyNumberFormat="1" applyFont="1" applyFill="1" applyBorder="1" applyAlignment="1">
      <alignment horizontal="right"/>
    </xf>
    <xf numFmtId="164" fontId="2" fillId="7" borderId="19" xfId="1" applyNumberFormat="1" applyFont="1" applyFill="1" applyBorder="1" applyAlignment="1">
      <alignment horizontal="left"/>
    </xf>
    <xf numFmtId="3" fontId="2" fillId="7" borderId="20" xfId="0" applyNumberFormat="1" applyFont="1" applyFill="1" applyBorder="1" applyAlignment="1">
      <alignment horizontal="right"/>
    </xf>
    <xf numFmtId="3" fontId="2" fillId="7" borderId="20" xfId="0" applyNumberFormat="1" applyFont="1" applyFill="1" applyBorder="1"/>
    <xf numFmtId="169" fontId="2" fillId="7" borderId="21" xfId="0" applyNumberFormat="1" applyFont="1" applyFill="1" applyBorder="1" applyAlignment="1">
      <alignment horizontal="right"/>
    </xf>
    <xf numFmtId="4" fontId="2" fillId="6" borderId="19" xfId="0" applyNumberFormat="1" applyFont="1" applyFill="1" applyBorder="1" applyAlignment="1">
      <alignment horizontal="right"/>
    </xf>
    <xf numFmtId="168" fontId="2" fillId="6" borderId="21" xfId="1" applyNumberFormat="1" applyFont="1" applyFill="1" applyBorder="1" applyAlignment="1">
      <alignment horizontal="right"/>
    </xf>
    <xf numFmtId="164" fontId="8" fillId="7" borderId="19" xfId="1" applyNumberFormat="1" applyFont="1" applyFill="1" applyBorder="1" applyAlignment="1">
      <alignment horizontal="left"/>
    </xf>
    <xf numFmtId="3" fontId="2" fillId="7" borderId="0" xfId="0" applyNumberFormat="1" applyFont="1" applyFill="1" applyBorder="1" applyAlignment="1">
      <alignment horizontal="right"/>
    </xf>
    <xf numFmtId="169" fontId="2" fillId="7" borderId="1" xfId="0" applyNumberFormat="1" applyFont="1" applyFill="1" applyBorder="1"/>
    <xf numFmtId="164" fontId="2" fillId="6" borderId="1" xfId="1" applyNumberFormat="1" applyFont="1" applyFill="1" applyBorder="1" applyAlignment="1">
      <alignment horizontal="right"/>
    </xf>
    <xf numFmtId="164" fontId="3" fillId="7" borderId="2" xfId="1" applyNumberFormat="1" applyFont="1" applyFill="1" applyBorder="1" applyAlignment="1">
      <alignment horizontal="left"/>
    </xf>
    <xf numFmtId="3" fontId="3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/>
    <xf numFmtId="164" fontId="3" fillId="7" borderId="6" xfId="1" applyNumberFormat="1" applyFont="1" applyFill="1" applyBorder="1" applyAlignment="1">
      <alignment horizontal="left"/>
    </xf>
    <xf numFmtId="3" fontId="3" fillId="7" borderId="7" xfId="0" applyNumberFormat="1" applyFont="1" applyFill="1" applyBorder="1" applyAlignment="1">
      <alignment horizontal="right"/>
    </xf>
    <xf numFmtId="3" fontId="3" fillId="7" borderId="7" xfId="0" applyNumberFormat="1" applyFont="1" applyFill="1" applyBorder="1"/>
    <xf numFmtId="3" fontId="2" fillId="7" borderId="7" xfId="0" applyNumberFormat="1" applyFont="1" applyFill="1" applyBorder="1" applyAlignment="1">
      <alignment horizontal="right"/>
    </xf>
    <xf numFmtId="169" fontId="2" fillId="7" borderId="8" xfId="0" applyNumberFormat="1" applyFont="1" applyFill="1" applyBorder="1"/>
    <xf numFmtId="4" fontId="3" fillId="6" borderId="6" xfId="0" applyNumberFormat="1" applyFont="1" applyFill="1" applyBorder="1" applyAlignment="1">
      <alignment horizontal="right"/>
    </xf>
    <xf numFmtId="168" fontId="3" fillId="6" borderId="8" xfId="1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4" fontId="2" fillId="2" borderId="0" xfId="0" applyNumberFormat="1" applyFont="1" applyFill="1" applyBorder="1" applyAlignment="1">
      <alignment horizontal="right"/>
    </xf>
    <xf numFmtId="168" fontId="2" fillId="2" borderId="1" xfId="0" applyNumberFormat="1" applyFont="1" applyFill="1" applyBorder="1" applyAlignment="1">
      <alignment horizontal="right"/>
    </xf>
    <xf numFmtId="3" fontId="2" fillId="3" borderId="2" xfId="0" applyNumberFormat="1" applyFont="1" applyFill="1" applyBorder="1" applyAlignment="1">
      <alignment horizontal="right"/>
    </xf>
    <xf numFmtId="4" fontId="2" fillId="3" borderId="0" xfId="0" applyNumberFormat="1" applyFont="1" applyFill="1" applyBorder="1" applyAlignment="1">
      <alignment horizontal="right"/>
    </xf>
    <xf numFmtId="168" fontId="2" fillId="3" borderId="1" xfId="0" applyNumberFormat="1" applyFont="1" applyFill="1" applyBorder="1" applyAlignment="1">
      <alignment horizontal="right"/>
    </xf>
    <xf numFmtId="168" fontId="2" fillId="5" borderId="25" xfId="1" applyNumberFormat="1" applyFont="1" applyFill="1" applyBorder="1" applyAlignment="1">
      <alignment horizontal="right"/>
    </xf>
    <xf numFmtId="168" fontId="2" fillId="5" borderId="4" xfId="1" applyNumberFormat="1" applyFont="1" applyFill="1" applyBorder="1" applyAlignment="1">
      <alignment horizontal="right"/>
    </xf>
    <xf numFmtId="168" fontId="2" fillId="5" borderId="26" xfId="1" applyNumberFormat="1" applyFont="1" applyFill="1" applyBorder="1" applyAlignment="1">
      <alignment horizontal="right"/>
    </xf>
    <xf numFmtId="168" fontId="2" fillId="6" borderId="27" xfId="1" applyNumberFormat="1" applyFont="1" applyFill="1" applyBorder="1" applyAlignment="1">
      <alignment horizontal="right"/>
    </xf>
    <xf numFmtId="3" fontId="3" fillId="2" borderId="28" xfId="0" applyNumberFormat="1" applyFont="1" applyFill="1" applyBorder="1" applyAlignment="1">
      <alignment horizontal="right"/>
    </xf>
    <xf numFmtId="3" fontId="3" fillId="2" borderId="29" xfId="0" applyNumberFormat="1" applyFont="1" applyFill="1" applyBorder="1" applyAlignment="1">
      <alignment horizontal="right"/>
    </xf>
    <xf numFmtId="4" fontId="3" fillId="2" borderId="29" xfId="0" applyNumberFormat="1" applyFont="1" applyFill="1" applyBorder="1" applyAlignment="1">
      <alignment horizontal="right"/>
    </xf>
    <xf numFmtId="168" fontId="3" fillId="2" borderId="30" xfId="0" applyNumberFormat="1" applyFont="1" applyFill="1" applyBorder="1" applyAlignment="1">
      <alignment horizontal="right"/>
    </xf>
    <xf numFmtId="3" fontId="3" fillId="3" borderId="28" xfId="0" applyNumberFormat="1" applyFont="1" applyFill="1" applyBorder="1" applyAlignment="1">
      <alignment horizontal="right"/>
    </xf>
    <xf numFmtId="0" fontId="3" fillId="3" borderId="29" xfId="0" applyFont="1" applyFill="1" applyBorder="1" applyAlignment="1">
      <alignment horizontal="right"/>
    </xf>
    <xf numFmtId="4" fontId="3" fillId="3" borderId="29" xfId="0" applyNumberFormat="1" applyFont="1" applyFill="1" applyBorder="1" applyAlignment="1">
      <alignment horizontal="right"/>
    </xf>
    <xf numFmtId="168" fontId="3" fillId="3" borderId="30" xfId="0" applyNumberFormat="1" applyFont="1" applyFill="1" applyBorder="1" applyAlignment="1">
      <alignment horizontal="right"/>
    </xf>
    <xf numFmtId="0" fontId="4" fillId="7" borderId="2" xfId="0" applyFont="1" applyFill="1" applyBorder="1" applyAlignment="1">
      <alignment horizontal="right"/>
    </xf>
    <xf numFmtId="0" fontId="4" fillId="7" borderId="0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 vertical="top"/>
    </xf>
    <xf numFmtId="167" fontId="2" fillId="8" borderId="31" xfId="0" applyNumberFormat="1" applyFont="1" applyFill="1" applyBorder="1" applyAlignment="1">
      <alignment horizontal="center" vertical="top"/>
    </xf>
    <xf numFmtId="168" fontId="2" fillId="6" borderId="1" xfId="1" applyNumberFormat="1" applyFont="1" applyFill="1" applyBorder="1" applyAlignment="1">
      <alignment horizontal="center"/>
    </xf>
    <xf numFmtId="49" fontId="3" fillId="6" borderId="6" xfId="0" applyNumberFormat="1" applyFont="1" applyFill="1" applyBorder="1" applyAlignment="1">
      <alignment horizontal="center" vertical="top" wrapText="1"/>
    </xf>
    <xf numFmtId="164" fontId="3" fillId="6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wrapText="1"/>
    </xf>
    <xf numFmtId="164" fontId="2" fillId="7" borderId="2" xfId="1" applyNumberFormat="1" applyFont="1" applyFill="1" applyBorder="1" applyAlignment="1">
      <alignment horizontal="right"/>
    </xf>
    <xf numFmtId="164" fontId="2" fillId="7" borderId="0" xfId="1" applyNumberFormat="1" applyFont="1" applyFill="1" applyBorder="1" applyAlignment="1">
      <alignment horizontal="right"/>
    </xf>
    <xf numFmtId="0" fontId="4" fillId="7" borderId="2" xfId="0" applyFont="1" applyFill="1" applyBorder="1" applyAlignment="1">
      <alignment horizontal="right"/>
    </xf>
    <xf numFmtId="0" fontId="4" fillId="7" borderId="0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2" borderId="22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0" fontId="3" fillId="4" borderId="23" xfId="0" applyFont="1" applyFill="1" applyBorder="1" applyAlignment="1">
      <alignment horizontal="center" wrapText="1"/>
    </xf>
    <xf numFmtId="0" fontId="3" fillId="4" borderId="24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top"/>
    </xf>
    <xf numFmtId="0" fontId="0" fillId="0" borderId="0" xfId="0"/>
    <xf numFmtId="164" fontId="3" fillId="7" borderId="22" xfId="1" applyNumberFormat="1" applyFont="1" applyFill="1" applyBorder="1" applyAlignment="1">
      <alignment horizontal="center"/>
    </xf>
    <xf numFmtId="164" fontId="3" fillId="7" borderId="23" xfId="1" applyNumberFormat="1" applyFont="1" applyFill="1" applyBorder="1" applyAlignment="1">
      <alignment horizontal="center"/>
    </xf>
    <xf numFmtId="164" fontId="3" fillId="7" borderId="24" xfId="1" applyNumberFormat="1" applyFont="1" applyFill="1" applyBorder="1" applyAlignment="1">
      <alignment horizontal="center"/>
    </xf>
  </cellXfs>
  <cellStyles count="16">
    <cellStyle name="Comma" xfId="4"/>
    <cellStyle name="Comma [0]" xfId="5"/>
    <cellStyle name="Currency" xfId="2"/>
    <cellStyle name="Currency [0]" xfId="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"/>
  <sheetViews>
    <sheetView tabSelected="1" zoomScaleNormal="100" zoomScalePageLayoutView="80" workbookViewId="0">
      <selection activeCell="J47" sqref="J47"/>
    </sheetView>
  </sheetViews>
  <sheetFormatPr defaultColWidth="6.81640625" defaultRowHeight="14" x14ac:dyDescent="0.3"/>
  <cols>
    <col min="1" max="1" width="30.26953125" style="1" customWidth="1"/>
    <col min="2" max="2" width="13.7265625" style="1" customWidth="1"/>
    <col min="3" max="3" width="1.7265625" style="1" customWidth="1"/>
    <col min="4" max="4" width="13.7265625" style="1" customWidth="1"/>
    <col min="5" max="5" width="1.7265625" style="1" customWidth="1"/>
    <col min="6" max="6" width="13.7265625" style="1" customWidth="1"/>
    <col min="7" max="7" width="1.453125" style="1" customWidth="1"/>
    <col min="8" max="8" width="13.7265625" style="1" customWidth="1"/>
    <col min="9" max="9" width="1.453125" style="1" customWidth="1"/>
    <col min="10" max="10" width="13.7265625" style="1" customWidth="1"/>
    <col min="11" max="11" width="1.7265625" style="67" customWidth="1"/>
    <col min="12" max="12" width="13.7265625" style="1" customWidth="1"/>
    <col min="13" max="13" width="1.453125" style="1" customWidth="1"/>
    <col min="14" max="14" width="13.7265625" style="1" customWidth="1"/>
    <col min="15" max="15" width="1.453125" style="1" customWidth="1"/>
    <col min="16" max="16" width="13.7265625" style="1" customWidth="1"/>
    <col min="17" max="17" width="1.7265625" style="67" customWidth="1"/>
    <col min="18" max="18" width="16.453125" style="1" customWidth="1"/>
    <col min="19" max="19" width="1.7265625" style="67" customWidth="1"/>
    <col min="20" max="20" width="15.1796875" style="1" customWidth="1"/>
    <col min="21" max="21" width="14.7265625" style="67" customWidth="1"/>
    <col min="22" max="24" width="6.81640625" style="1" customWidth="1"/>
    <col min="25" max="16384" width="6.81640625" style="1"/>
  </cols>
  <sheetData>
    <row r="1" spans="1:21" x14ac:dyDescent="0.3">
      <c r="A1" s="172" t="s">
        <v>49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spans="1:21" ht="13.9" customHeight="1" x14ac:dyDescent="0.3">
      <c r="A2" s="184" t="s">
        <v>51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1" ht="14.5" customHeight="1" x14ac:dyDescent="0.3"/>
    <row r="4" spans="1:21" x14ac:dyDescent="0.3">
      <c r="A4" s="2"/>
      <c r="B4" s="179" t="s">
        <v>15</v>
      </c>
      <c r="C4" s="180"/>
      <c r="D4" s="181"/>
      <c r="E4" s="2"/>
      <c r="F4" s="173" t="s">
        <v>0</v>
      </c>
      <c r="G4" s="174"/>
      <c r="H4" s="174"/>
      <c r="I4" s="174"/>
      <c r="J4" s="175"/>
      <c r="K4" s="65"/>
      <c r="L4" s="176" t="s">
        <v>8</v>
      </c>
      <c r="M4" s="177"/>
      <c r="N4" s="177"/>
      <c r="O4" s="177"/>
      <c r="P4" s="178"/>
      <c r="Q4" s="65"/>
      <c r="R4" s="161" t="s">
        <v>16</v>
      </c>
      <c r="S4" s="65"/>
      <c r="T4" s="182" t="s">
        <v>1</v>
      </c>
      <c r="U4" s="183"/>
    </row>
    <row r="5" spans="1:21" ht="56" x14ac:dyDescent="0.3">
      <c r="A5" s="2"/>
      <c r="B5" s="191" t="s">
        <v>14</v>
      </c>
      <c r="C5" s="192"/>
      <c r="D5" s="193"/>
      <c r="E5" s="2"/>
      <c r="F5" s="185" t="s">
        <v>7</v>
      </c>
      <c r="G5" s="186"/>
      <c r="H5" s="186"/>
      <c r="I5" s="186"/>
      <c r="J5" s="187"/>
      <c r="K5" s="3"/>
      <c r="L5" s="188" t="s">
        <v>7</v>
      </c>
      <c r="M5" s="189"/>
      <c r="N5" s="189"/>
      <c r="O5" s="189"/>
      <c r="P5" s="190"/>
      <c r="Q5" s="3"/>
      <c r="R5" s="162" t="s">
        <v>18</v>
      </c>
      <c r="S5" s="3"/>
      <c r="T5" s="165" t="s">
        <v>56</v>
      </c>
      <c r="U5" s="166" t="s">
        <v>2</v>
      </c>
    </row>
    <row r="6" spans="1:21" s="75" customFormat="1" x14ac:dyDescent="0.3">
      <c r="A6" s="73"/>
      <c r="B6" s="74"/>
      <c r="C6" s="51"/>
      <c r="D6" s="52"/>
      <c r="E6" s="73"/>
      <c r="F6" s="19"/>
      <c r="G6" s="20"/>
      <c r="H6" s="20"/>
      <c r="I6" s="20"/>
      <c r="J6" s="21"/>
      <c r="K6" s="5"/>
      <c r="L6" s="36"/>
      <c r="M6" s="37"/>
      <c r="N6" s="37"/>
      <c r="O6" s="37"/>
      <c r="P6" s="38"/>
      <c r="Q6" s="5"/>
      <c r="R6" s="61"/>
      <c r="S6" s="5"/>
      <c r="T6" s="76"/>
      <c r="U6" s="77"/>
    </row>
    <row r="7" spans="1:21" ht="14.5" thickBot="1" x14ac:dyDescent="0.35">
      <c r="A7" s="2"/>
      <c r="B7" s="47"/>
      <c r="C7" s="48" t="s">
        <v>50</v>
      </c>
      <c r="D7" s="49"/>
      <c r="E7" s="2"/>
      <c r="F7" s="15"/>
      <c r="G7" s="16"/>
      <c r="H7" s="17" t="s">
        <v>9</v>
      </c>
      <c r="I7" s="13"/>
      <c r="J7" s="18">
        <v>1</v>
      </c>
      <c r="K7" s="3"/>
      <c r="L7" s="32"/>
      <c r="M7" s="33"/>
      <c r="N7" s="34" t="s">
        <v>9</v>
      </c>
      <c r="O7" s="30"/>
      <c r="P7" s="35">
        <v>2</v>
      </c>
      <c r="Q7" s="3"/>
      <c r="R7" s="60" t="s">
        <v>21</v>
      </c>
      <c r="S7" s="3"/>
      <c r="T7" s="78"/>
      <c r="U7" s="79"/>
    </row>
    <row r="8" spans="1:21" ht="14.5" thickBot="1" x14ac:dyDescent="0.35">
      <c r="A8" s="2"/>
      <c r="B8" s="47"/>
      <c r="C8" s="48"/>
      <c r="D8" s="49"/>
      <c r="E8" s="2"/>
      <c r="F8" s="15"/>
      <c r="G8" s="16"/>
      <c r="H8" s="17" t="s">
        <v>10</v>
      </c>
      <c r="I8" s="13"/>
      <c r="J8" s="163">
        <v>1</v>
      </c>
      <c r="K8" s="3"/>
      <c r="L8" s="32"/>
      <c r="M8" s="33"/>
      <c r="N8" s="34" t="s">
        <v>10</v>
      </c>
      <c r="O8" s="30"/>
      <c r="P8" s="163">
        <v>2</v>
      </c>
      <c r="Q8" s="3"/>
      <c r="R8" s="60"/>
      <c r="S8" s="3"/>
      <c r="T8" s="78"/>
      <c r="U8" s="79"/>
    </row>
    <row r="9" spans="1:21" x14ac:dyDescent="0.3">
      <c r="A9" s="2"/>
      <c r="B9" s="47"/>
      <c r="C9" s="48"/>
      <c r="D9" s="49"/>
      <c r="E9" s="2"/>
      <c r="F9" s="15"/>
      <c r="G9" s="16"/>
      <c r="H9" s="17" t="s">
        <v>11</v>
      </c>
      <c r="I9" s="13"/>
      <c r="J9" s="14" t="str">
        <f>ROUND(J7/J8,4)&amp;":1"</f>
        <v>1:1</v>
      </c>
      <c r="K9" s="3"/>
      <c r="L9" s="32"/>
      <c r="M9" s="33"/>
      <c r="N9" s="34" t="s">
        <v>11</v>
      </c>
      <c r="O9" s="30"/>
      <c r="P9" s="31" t="str">
        <f>ROUND(P7/P8,4)&amp;":1"</f>
        <v>1:1</v>
      </c>
      <c r="Q9" s="3"/>
      <c r="R9" s="60"/>
      <c r="S9" s="3"/>
      <c r="T9" s="78"/>
      <c r="U9" s="79"/>
    </row>
    <row r="10" spans="1:21" x14ac:dyDescent="0.3">
      <c r="A10" s="2"/>
      <c r="B10" s="50"/>
      <c r="C10" s="51"/>
      <c r="D10" s="52" t="s">
        <v>12</v>
      </c>
      <c r="E10" s="2"/>
      <c r="F10" s="19"/>
      <c r="G10" s="20"/>
      <c r="H10" s="20" t="s">
        <v>3</v>
      </c>
      <c r="I10" s="20"/>
      <c r="J10" s="21" t="s">
        <v>12</v>
      </c>
      <c r="K10" s="5"/>
      <c r="L10" s="36"/>
      <c r="M10" s="37"/>
      <c r="N10" s="37" t="s">
        <v>3</v>
      </c>
      <c r="O10" s="37"/>
      <c r="P10" s="38" t="s">
        <v>12</v>
      </c>
      <c r="Q10" s="5"/>
      <c r="R10" s="61"/>
      <c r="S10" s="5"/>
      <c r="T10" s="76"/>
      <c r="U10" s="77"/>
    </row>
    <row r="11" spans="1:21" x14ac:dyDescent="0.3">
      <c r="A11" s="6" t="s">
        <v>6</v>
      </c>
      <c r="B11" s="53" t="s">
        <v>4</v>
      </c>
      <c r="C11" s="54"/>
      <c r="D11" s="55" t="s">
        <v>13</v>
      </c>
      <c r="E11" s="6"/>
      <c r="F11" s="22" t="s">
        <v>4</v>
      </c>
      <c r="G11" s="23"/>
      <c r="H11" s="23" t="s">
        <v>5</v>
      </c>
      <c r="I11" s="23"/>
      <c r="J11" s="24" t="s">
        <v>13</v>
      </c>
      <c r="K11" s="4"/>
      <c r="L11" s="39" t="s">
        <v>4</v>
      </c>
      <c r="M11" s="40"/>
      <c r="N11" s="40" t="s">
        <v>5</v>
      </c>
      <c r="O11" s="40"/>
      <c r="P11" s="41" t="s">
        <v>13</v>
      </c>
      <c r="Q11" s="4"/>
      <c r="R11" s="62"/>
      <c r="S11" s="4"/>
      <c r="T11" s="80"/>
      <c r="U11" s="81"/>
    </row>
    <row r="12" spans="1:21" x14ac:dyDescent="0.3">
      <c r="A12" s="2"/>
      <c r="B12" s="56"/>
      <c r="C12" s="57"/>
      <c r="D12" s="58"/>
      <c r="E12" s="2"/>
      <c r="F12" s="25"/>
      <c r="G12" s="26"/>
      <c r="H12" s="27"/>
      <c r="I12" s="26"/>
      <c r="J12" s="28"/>
      <c r="K12" s="66"/>
      <c r="L12" s="42"/>
      <c r="M12" s="43"/>
      <c r="N12" s="44"/>
      <c r="O12" s="43"/>
      <c r="P12" s="45"/>
      <c r="Q12" s="66"/>
      <c r="R12" s="63"/>
      <c r="S12" s="66"/>
      <c r="T12" s="82"/>
      <c r="U12" s="83"/>
    </row>
    <row r="13" spans="1:21" x14ac:dyDescent="0.3">
      <c r="A13" s="167" t="s">
        <v>26</v>
      </c>
      <c r="B13" s="89">
        <v>900000</v>
      </c>
      <c r="C13" s="90"/>
      <c r="D13" s="91">
        <f>B13/$B$30</f>
        <v>0.25352112676056338</v>
      </c>
      <c r="E13" s="84"/>
      <c r="F13" s="95">
        <v>0</v>
      </c>
      <c r="G13" s="86"/>
      <c r="H13" s="97">
        <f>F13*($J$7/$J$8)</f>
        <v>0</v>
      </c>
      <c r="I13" s="86"/>
      <c r="J13" s="98">
        <f>F13/$F$30</f>
        <v>0</v>
      </c>
      <c r="K13" s="66"/>
      <c r="L13" s="99">
        <v>0</v>
      </c>
      <c r="M13" s="88"/>
      <c r="N13" s="100">
        <f>L13*($P$7/$P$8)</f>
        <v>0</v>
      </c>
      <c r="O13" s="88"/>
      <c r="P13" s="101">
        <f>L13/$L$30</f>
        <v>0</v>
      </c>
      <c r="Q13" s="66"/>
      <c r="R13" s="102">
        <f>(H13+N13)/($H$30+$N$30)</f>
        <v>0</v>
      </c>
      <c r="S13" s="66"/>
      <c r="T13" s="92">
        <f>H13+N13+B13</f>
        <v>900000</v>
      </c>
      <c r="U13" s="93">
        <f t="shared" ref="U13:U18" si="0">T13/$T$55</f>
        <v>8.9683471156898842E-2</v>
      </c>
    </row>
    <row r="14" spans="1:21" x14ac:dyDescent="0.3">
      <c r="A14" s="167" t="s">
        <v>27</v>
      </c>
      <c r="B14" s="89">
        <v>900000</v>
      </c>
      <c r="C14" s="90"/>
      <c r="D14" s="91">
        <f>B14/$B$30</f>
        <v>0.25352112676056338</v>
      </c>
      <c r="E14" s="84"/>
      <c r="F14" s="95">
        <v>0</v>
      </c>
      <c r="G14" s="86"/>
      <c r="H14" s="97">
        <f>F14*($J$7/$J$8)</f>
        <v>0</v>
      </c>
      <c r="I14" s="86"/>
      <c r="J14" s="98">
        <f>F14/$F$30</f>
        <v>0</v>
      </c>
      <c r="K14" s="66"/>
      <c r="L14" s="99">
        <v>0</v>
      </c>
      <c r="M14" s="88"/>
      <c r="N14" s="100">
        <f>L14*($P$7/$P$8)</f>
        <v>0</v>
      </c>
      <c r="O14" s="88"/>
      <c r="P14" s="101">
        <f>L14/$L$30</f>
        <v>0</v>
      </c>
      <c r="Q14" s="66"/>
      <c r="R14" s="102">
        <f>(H14+N14)/($H$30+$N$30)</f>
        <v>0</v>
      </c>
      <c r="S14" s="66"/>
      <c r="T14" s="92">
        <f>H14+N14+B14</f>
        <v>900000</v>
      </c>
      <c r="U14" s="93">
        <f t="shared" si="0"/>
        <v>8.9683471156898842E-2</v>
      </c>
    </row>
    <row r="15" spans="1:21" x14ac:dyDescent="0.3">
      <c r="A15" s="167" t="s">
        <v>28</v>
      </c>
      <c r="B15" s="89">
        <v>900000</v>
      </c>
      <c r="C15" s="90"/>
      <c r="D15" s="91">
        <f>B15/$B$30</f>
        <v>0.25352112676056338</v>
      </c>
      <c r="E15" s="84"/>
      <c r="F15" s="95">
        <v>0</v>
      </c>
      <c r="G15" s="86"/>
      <c r="H15" s="97">
        <f>F15*($J$7/$J$8)</f>
        <v>0</v>
      </c>
      <c r="I15" s="86"/>
      <c r="J15" s="98">
        <f>F15/$F$30</f>
        <v>0</v>
      </c>
      <c r="K15" s="66"/>
      <c r="L15" s="99">
        <v>0</v>
      </c>
      <c r="M15" s="88"/>
      <c r="N15" s="100">
        <f>L15*($P$7/$P$8)</f>
        <v>0</v>
      </c>
      <c r="O15" s="88"/>
      <c r="P15" s="101">
        <f>L15/$L$30</f>
        <v>0</v>
      </c>
      <c r="Q15" s="66"/>
      <c r="R15" s="102">
        <f>(H15+N15)/($H$30+$N$30)</f>
        <v>0</v>
      </c>
      <c r="S15" s="66"/>
      <c r="T15" s="92">
        <f>H15+N15+B15</f>
        <v>900000</v>
      </c>
      <c r="U15" s="93">
        <f t="shared" si="0"/>
        <v>8.9683471156898842E-2</v>
      </c>
    </row>
    <row r="16" spans="1:21" x14ac:dyDescent="0.3">
      <c r="A16" s="167" t="s">
        <v>29</v>
      </c>
      <c r="B16" s="89">
        <v>750000</v>
      </c>
      <c r="C16" s="90"/>
      <c r="D16" s="91">
        <f>B16/$B$30</f>
        <v>0.21126760563380281</v>
      </c>
      <c r="E16" s="84"/>
      <c r="F16" s="95">
        <v>0</v>
      </c>
      <c r="G16" s="86"/>
      <c r="H16" s="97">
        <f>F16*($J$7/$J$8)</f>
        <v>0</v>
      </c>
      <c r="I16" s="86"/>
      <c r="J16" s="98">
        <f>F16/$F$30</f>
        <v>0</v>
      </c>
      <c r="K16" s="66"/>
      <c r="L16" s="99">
        <v>0</v>
      </c>
      <c r="M16" s="88"/>
      <c r="N16" s="100">
        <f>L16*($P$7/$P$8)</f>
        <v>0</v>
      </c>
      <c r="O16" s="88"/>
      <c r="P16" s="101">
        <f>L16/$L$30</f>
        <v>0</v>
      </c>
      <c r="Q16" s="66"/>
      <c r="R16" s="102">
        <f>(H16+N16)/($H$30+$N$30)</f>
        <v>0</v>
      </c>
      <c r="S16" s="66"/>
      <c r="T16" s="92">
        <f>H16+N16+B16</f>
        <v>750000</v>
      </c>
      <c r="U16" s="93">
        <f t="shared" si="0"/>
        <v>7.4736225964082373E-2</v>
      </c>
    </row>
    <row r="17" spans="1:21" x14ac:dyDescent="0.3">
      <c r="A17" s="167" t="s">
        <v>30</v>
      </c>
      <c r="B17" s="89">
        <v>100000</v>
      </c>
      <c r="C17" s="90"/>
      <c r="D17" s="91">
        <f>B17/$B$30</f>
        <v>2.8169014084507043E-2</v>
      </c>
      <c r="E17" s="84"/>
      <c r="F17" s="95">
        <v>0</v>
      </c>
      <c r="G17" s="86"/>
      <c r="H17" s="97">
        <f>F17*($J$7/$J$8)</f>
        <v>0</v>
      </c>
      <c r="I17" s="86"/>
      <c r="J17" s="98">
        <f>F17/$F$30</f>
        <v>0</v>
      </c>
      <c r="K17" s="66"/>
      <c r="L17" s="99">
        <v>0</v>
      </c>
      <c r="M17" s="88"/>
      <c r="N17" s="100">
        <f>L17*($P$7/$P$8)</f>
        <v>0</v>
      </c>
      <c r="O17" s="88"/>
      <c r="P17" s="101">
        <f>L17/$L$30</f>
        <v>0</v>
      </c>
      <c r="Q17" s="66"/>
      <c r="R17" s="102">
        <f>(H17+N17)/($H$30+$N$30)</f>
        <v>0</v>
      </c>
      <c r="S17" s="66"/>
      <c r="T17" s="92">
        <f>H17+N17+B17</f>
        <v>100000</v>
      </c>
      <c r="U17" s="93">
        <f t="shared" si="0"/>
        <v>9.964830128544315E-3</v>
      </c>
    </row>
    <row r="18" spans="1:21" x14ac:dyDescent="0.3">
      <c r="A18" s="167" t="s">
        <v>31</v>
      </c>
      <c r="B18" s="89"/>
      <c r="C18" s="90"/>
      <c r="D18" s="91"/>
      <c r="E18" s="84"/>
      <c r="F18" s="85"/>
      <c r="G18" s="86"/>
      <c r="H18" s="97"/>
      <c r="I18" s="86"/>
      <c r="J18" s="98"/>
      <c r="K18" s="66"/>
      <c r="L18" s="87"/>
      <c r="M18" s="88"/>
      <c r="N18" s="100"/>
      <c r="O18" s="88"/>
      <c r="P18" s="101"/>
      <c r="Q18" s="66"/>
      <c r="R18" s="102"/>
      <c r="S18" s="66"/>
      <c r="T18" s="92">
        <f>R36</f>
        <v>92305</v>
      </c>
      <c r="U18" s="93">
        <f t="shared" si="0"/>
        <v>9.1980364501528314E-3</v>
      </c>
    </row>
    <row r="19" spans="1:21" x14ac:dyDescent="0.3">
      <c r="A19" s="167"/>
      <c r="B19" s="89"/>
      <c r="C19" s="90"/>
      <c r="D19" s="91"/>
      <c r="E19" s="84"/>
      <c r="F19" s="85"/>
      <c r="G19" s="86"/>
      <c r="H19" s="97"/>
      <c r="I19" s="86"/>
      <c r="J19" s="98"/>
      <c r="K19" s="66"/>
      <c r="L19" s="87"/>
      <c r="M19" s="88"/>
      <c r="N19" s="100"/>
      <c r="O19" s="88"/>
      <c r="P19" s="101"/>
      <c r="Q19" s="66"/>
      <c r="R19" s="102"/>
      <c r="S19" s="66"/>
      <c r="T19" s="92"/>
      <c r="U19" s="93"/>
    </row>
    <row r="20" spans="1:21" x14ac:dyDescent="0.3">
      <c r="A20" s="167" t="s">
        <v>32</v>
      </c>
      <c r="B20" s="89">
        <v>0</v>
      </c>
      <c r="C20" s="90"/>
      <c r="D20" s="91">
        <f t="shared" ref="D20:D26" si="1">B20/$B$30</f>
        <v>0</v>
      </c>
      <c r="E20" s="94"/>
      <c r="F20" s="95">
        <v>1000000</v>
      </c>
      <c r="G20" s="96"/>
      <c r="H20" s="97">
        <f t="shared" ref="H20:H26" si="2">F20*($J$7/$J$8)</f>
        <v>1000000</v>
      </c>
      <c r="I20" s="96"/>
      <c r="J20" s="98">
        <f t="shared" ref="J20:J26" si="3">F20/$F$30</f>
        <v>0.4</v>
      </c>
      <c r="K20" s="66"/>
      <c r="L20" s="99">
        <v>30000</v>
      </c>
      <c r="M20" s="88"/>
      <c r="N20" s="100">
        <f t="shared" ref="N20:N26" si="4">L20*($P$7/$P$8)</f>
        <v>30000</v>
      </c>
      <c r="O20" s="88"/>
      <c r="P20" s="101">
        <f t="shared" ref="P20:P26" si="5">L20/$L$30</f>
        <v>1.1627906976744186E-2</v>
      </c>
      <c r="Q20" s="66"/>
      <c r="R20" s="102">
        <f t="shared" ref="R20:R26" si="6">(H20+N20)/($H$30+$N$30)</f>
        <v>0.20275590551181102</v>
      </c>
      <c r="S20" s="66"/>
      <c r="T20" s="92">
        <f t="shared" ref="T20:T26" si="7">H20+N20+B20</f>
        <v>1030000</v>
      </c>
      <c r="U20" s="93">
        <f t="shared" ref="U20:U26" si="8">T20/$T$55</f>
        <v>0.10263775032400645</v>
      </c>
    </row>
    <row r="21" spans="1:21" x14ac:dyDescent="0.3">
      <c r="A21" s="167" t="s">
        <v>33</v>
      </c>
      <c r="B21" s="89">
        <v>0</v>
      </c>
      <c r="C21" s="90"/>
      <c r="D21" s="91">
        <f t="shared" si="1"/>
        <v>0</v>
      </c>
      <c r="E21" s="94"/>
      <c r="F21" s="95">
        <v>750000</v>
      </c>
      <c r="G21" s="96"/>
      <c r="H21" s="97">
        <f t="shared" si="2"/>
        <v>750000</v>
      </c>
      <c r="I21" s="96"/>
      <c r="J21" s="98">
        <f t="shared" si="3"/>
        <v>0.3</v>
      </c>
      <c r="K21" s="66"/>
      <c r="L21" s="99">
        <v>30000</v>
      </c>
      <c r="M21" s="88"/>
      <c r="N21" s="100">
        <f t="shared" si="4"/>
        <v>30000</v>
      </c>
      <c r="O21" s="88"/>
      <c r="P21" s="101">
        <f t="shared" si="5"/>
        <v>1.1627906976744186E-2</v>
      </c>
      <c r="Q21" s="66"/>
      <c r="R21" s="102">
        <f t="shared" si="6"/>
        <v>0.15354330708661418</v>
      </c>
      <c r="S21" s="66"/>
      <c r="T21" s="92">
        <f t="shared" si="7"/>
        <v>780000</v>
      </c>
      <c r="U21" s="93">
        <f t="shared" si="8"/>
        <v>7.7725675002645656E-2</v>
      </c>
    </row>
    <row r="22" spans="1:21" x14ac:dyDescent="0.3">
      <c r="A22" s="167" t="s">
        <v>34</v>
      </c>
      <c r="B22" s="89">
        <v>0</v>
      </c>
      <c r="C22" s="90"/>
      <c r="D22" s="91">
        <f t="shared" si="1"/>
        <v>0</v>
      </c>
      <c r="E22" s="94"/>
      <c r="F22" s="95">
        <v>750000</v>
      </c>
      <c r="G22" s="96"/>
      <c r="H22" s="97">
        <f t="shared" si="2"/>
        <v>750000</v>
      </c>
      <c r="I22" s="96"/>
      <c r="J22" s="98">
        <f t="shared" si="3"/>
        <v>0.3</v>
      </c>
      <c r="K22" s="66"/>
      <c r="L22" s="99">
        <v>10000</v>
      </c>
      <c r="M22" s="88"/>
      <c r="N22" s="100">
        <f t="shared" si="4"/>
        <v>10000</v>
      </c>
      <c r="O22" s="88"/>
      <c r="P22" s="101">
        <f t="shared" si="5"/>
        <v>3.875968992248062E-3</v>
      </c>
      <c r="Q22" s="66"/>
      <c r="R22" s="102">
        <f t="shared" si="6"/>
        <v>0.14960629921259844</v>
      </c>
      <c r="S22" s="66"/>
      <c r="T22" s="92">
        <f t="shared" si="7"/>
        <v>760000</v>
      </c>
      <c r="U22" s="93">
        <f t="shared" si="8"/>
        <v>7.5732708976936805E-2</v>
      </c>
    </row>
    <row r="23" spans="1:21" x14ac:dyDescent="0.3">
      <c r="A23" s="167" t="s">
        <v>35</v>
      </c>
      <c r="B23" s="89">
        <v>0</v>
      </c>
      <c r="C23" s="90"/>
      <c r="D23" s="91">
        <f t="shared" si="1"/>
        <v>0</v>
      </c>
      <c r="E23" s="94"/>
      <c r="F23" s="95">
        <v>0</v>
      </c>
      <c r="G23" s="96"/>
      <c r="H23" s="97">
        <f t="shared" si="2"/>
        <v>0</v>
      </c>
      <c r="I23" s="96"/>
      <c r="J23" s="98">
        <f t="shared" si="3"/>
        <v>0</v>
      </c>
      <c r="K23" s="66"/>
      <c r="L23" s="99">
        <v>1250000</v>
      </c>
      <c r="M23" s="88"/>
      <c r="N23" s="100">
        <f t="shared" si="4"/>
        <v>1250000</v>
      </c>
      <c r="O23" s="88"/>
      <c r="P23" s="101">
        <f t="shared" si="5"/>
        <v>0.48449612403100772</v>
      </c>
      <c r="Q23" s="66"/>
      <c r="R23" s="102">
        <f t="shared" si="6"/>
        <v>0.24606299212598426</v>
      </c>
      <c r="S23" s="66"/>
      <c r="T23" s="92">
        <f t="shared" si="7"/>
        <v>1250000</v>
      </c>
      <c r="U23" s="93">
        <f t="shared" si="8"/>
        <v>0.12456037660680394</v>
      </c>
    </row>
    <row r="24" spans="1:21" x14ac:dyDescent="0.3">
      <c r="A24" s="167" t="s">
        <v>36</v>
      </c>
      <c r="B24" s="89">
        <v>0</v>
      </c>
      <c r="C24" s="90"/>
      <c r="D24" s="91">
        <f t="shared" si="1"/>
        <v>0</v>
      </c>
      <c r="E24" s="94"/>
      <c r="F24" s="95">
        <v>0</v>
      </c>
      <c r="G24" s="96"/>
      <c r="H24" s="97">
        <f t="shared" si="2"/>
        <v>0</v>
      </c>
      <c r="I24" s="96"/>
      <c r="J24" s="98">
        <f t="shared" si="3"/>
        <v>0</v>
      </c>
      <c r="K24" s="66"/>
      <c r="L24" s="99">
        <v>1250000</v>
      </c>
      <c r="M24" s="88"/>
      <c r="N24" s="100">
        <f t="shared" si="4"/>
        <v>1250000</v>
      </c>
      <c r="O24" s="88"/>
      <c r="P24" s="101">
        <f t="shared" si="5"/>
        <v>0.48449612403100772</v>
      </c>
      <c r="Q24" s="66"/>
      <c r="R24" s="102">
        <f t="shared" si="6"/>
        <v>0.24606299212598426</v>
      </c>
      <c r="S24" s="66"/>
      <c r="T24" s="92">
        <f t="shared" si="7"/>
        <v>1250000</v>
      </c>
      <c r="U24" s="93">
        <f t="shared" si="8"/>
        <v>0.12456037660680394</v>
      </c>
    </row>
    <row r="25" spans="1:21" x14ac:dyDescent="0.3">
      <c r="A25" s="167" t="s">
        <v>52</v>
      </c>
      <c r="B25" s="89">
        <v>0</v>
      </c>
      <c r="C25" s="90"/>
      <c r="D25" s="91">
        <f t="shared" si="1"/>
        <v>0</v>
      </c>
      <c r="E25" s="94"/>
      <c r="F25" s="95">
        <v>0</v>
      </c>
      <c r="G25" s="96"/>
      <c r="H25" s="97">
        <f t="shared" si="2"/>
        <v>0</v>
      </c>
      <c r="I25" s="96"/>
      <c r="J25" s="98">
        <f t="shared" si="3"/>
        <v>0</v>
      </c>
      <c r="K25" s="66"/>
      <c r="L25" s="99">
        <v>5000</v>
      </c>
      <c r="M25" s="88"/>
      <c r="N25" s="100">
        <f t="shared" si="4"/>
        <v>5000</v>
      </c>
      <c r="O25" s="88"/>
      <c r="P25" s="101">
        <f t="shared" si="5"/>
        <v>1.937984496124031E-3</v>
      </c>
      <c r="Q25" s="66"/>
      <c r="R25" s="102">
        <f t="shared" si="6"/>
        <v>9.8425196850393699E-4</v>
      </c>
      <c r="S25" s="66"/>
      <c r="T25" s="92">
        <f t="shared" si="7"/>
        <v>5000</v>
      </c>
      <c r="U25" s="93">
        <f t="shared" si="8"/>
        <v>4.9824150642721577E-4</v>
      </c>
    </row>
    <row r="26" spans="1:21" x14ac:dyDescent="0.3">
      <c r="A26" s="167" t="s">
        <v>53</v>
      </c>
      <c r="B26" s="89">
        <v>0</v>
      </c>
      <c r="C26" s="90"/>
      <c r="D26" s="91">
        <f t="shared" si="1"/>
        <v>0</v>
      </c>
      <c r="E26" s="94"/>
      <c r="F26" s="95">
        <v>0</v>
      </c>
      <c r="G26" s="96"/>
      <c r="H26" s="97">
        <f t="shared" si="2"/>
        <v>0</v>
      </c>
      <c r="I26" s="96"/>
      <c r="J26" s="98">
        <f t="shared" si="3"/>
        <v>0</v>
      </c>
      <c r="K26" s="66"/>
      <c r="L26" s="99">
        <v>5000</v>
      </c>
      <c r="M26" s="88"/>
      <c r="N26" s="100">
        <f t="shared" si="4"/>
        <v>5000</v>
      </c>
      <c r="O26" s="88"/>
      <c r="P26" s="101">
        <f t="shared" si="5"/>
        <v>1.937984496124031E-3</v>
      </c>
      <c r="Q26" s="66"/>
      <c r="R26" s="102">
        <f t="shared" si="6"/>
        <v>9.8425196850393699E-4</v>
      </c>
      <c r="S26" s="66"/>
      <c r="T26" s="92">
        <f t="shared" si="7"/>
        <v>5000</v>
      </c>
      <c r="U26" s="93">
        <f t="shared" si="8"/>
        <v>4.9824150642721577E-4</v>
      </c>
    </row>
    <row r="27" spans="1:21" x14ac:dyDescent="0.3">
      <c r="A27" s="64"/>
      <c r="B27" s="56"/>
      <c r="C27" s="57"/>
      <c r="D27" s="58"/>
      <c r="E27" s="64"/>
      <c r="F27" s="140"/>
      <c r="G27" s="141"/>
      <c r="H27" s="142"/>
      <c r="I27" s="141"/>
      <c r="J27" s="143"/>
      <c r="K27" s="66"/>
      <c r="L27" s="144"/>
      <c r="M27" s="43"/>
      <c r="N27" s="145"/>
      <c r="O27" s="43"/>
      <c r="P27" s="146"/>
      <c r="Q27" s="66"/>
      <c r="R27" s="147"/>
      <c r="S27" s="66"/>
      <c r="T27" s="109"/>
      <c r="U27" s="150"/>
    </row>
    <row r="28" spans="1:21" x14ac:dyDescent="0.3">
      <c r="A28" s="64"/>
      <c r="B28" s="56"/>
      <c r="C28" s="57"/>
      <c r="D28" s="58"/>
      <c r="E28" s="64"/>
      <c r="F28" s="140"/>
      <c r="G28" s="141"/>
      <c r="H28" s="142"/>
      <c r="I28" s="141"/>
      <c r="J28" s="143"/>
      <c r="K28" s="66"/>
      <c r="L28" s="144"/>
      <c r="M28" s="43"/>
      <c r="N28" s="145"/>
      <c r="O28" s="43"/>
      <c r="P28" s="146"/>
      <c r="Q28" s="66"/>
      <c r="R28" s="148"/>
      <c r="S28" s="66"/>
      <c r="T28" s="109"/>
      <c r="U28" s="104"/>
    </row>
    <row r="29" spans="1:21" x14ac:dyDescent="0.3">
      <c r="B29" s="56"/>
      <c r="C29" s="57"/>
      <c r="D29" s="58"/>
      <c r="F29" s="15"/>
      <c r="G29" s="16"/>
      <c r="H29" s="16"/>
      <c r="I29" s="16"/>
      <c r="J29" s="29"/>
      <c r="L29" s="32"/>
      <c r="M29" s="33"/>
      <c r="N29" s="33"/>
      <c r="O29" s="33"/>
      <c r="P29" s="46"/>
      <c r="Q29" s="66"/>
      <c r="R29" s="149"/>
      <c r="S29" s="66"/>
      <c r="T29" s="103"/>
      <c r="U29" s="104"/>
    </row>
    <row r="30" spans="1:21" s="69" customFormat="1" x14ac:dyDescent="0.3">
      <c r="A30" s="59" t="s">
        <v>17</v>
      </c>
      <c r="B30" s="106">
        <f>SUM(B13:B26)</f>
        <v>3550000</v>
      </c>
      <c r="C30" s="107"/>
      <c r="D30" s="108">
        <f>SUM(D13:D26)</f>
        <v>1</v>
      </c>
      <c r="E30" s="59"/>
      <c r="F30" s="151">
        <f>SUM(F13:F26)</f>
        <v>2500000</v>
      </c>
      <c r="G30" s="152"/>
      <c r="H30" s="153">
        <f>SUM(H13:H26)</f>
        <v>2500000</v>
      </c>
      <c r="I30" s="152"/>
      <c r="J30" s="154">
        <f>SUM(J13:J26)</f>
        <v>1</v>
      </c>
      <c r="K30" s="68"/>
      <c r="L30" s="155">
        <f>SUM(L13:L26)</f>
        <v>2580000</v>
      </c>
      <c r="M30" s="156"/>
      <c r="N30" s="157">
        <f>SUM(N13:N26)</f>
        <v>2580000</v>
      </c>
      <c r="O30" s="156"/>
      <c r="P30" s="158">
        <f>SUM(P13:P26)</f>
        <v>1</v>
      </c>
      <c r="Q30" s="68"/>
      <c r="R30" s="105">
        <f>SUM(R20:R23,R24:R26,R27:R28)</f>
        <v>1</v>
      </c>
      <c r="S30" s="68"/>
      <c r="T30" s="109"/>
      <c r="U30" s="104"/>
    </row>
    <row r="31" spans="1:21" x14ac:dyDescent="0.3">
      <c r="A31" s="2"/>
      <c r="B31" s="2"/>
      <c r="C31" s="2"/>
      <c r="D31" s="2"/>
      <c r="E31" s="2"/>
      <c r="F31" s="7"/>
      <c r="G31" s="7"/>
      <c r="H31" s="7"/>
      <c r="I31" s="7"/>
      <c r="J31" s="7"/>
      <c r="K31" s="66"/>
      <c r="L31" s="9"/>
      <c r="M31" s="70"/>
      <c r="N31" s="10"/>
      <c r="O31" s="70"/>
      <c r="P31" s="10"/>
      <c r="Q31" s="66"/>
      <c r="R31" s="11"/>
      <c r="S31" s="66"/>
      <c r="T31" s="103"/>
      <c r="U31" s="104"/>
    </row>
    <row r="32" spans="1:21" x14ac:dyDescent="0.3">
      <c r="A32" s="2" t="s">
        <v>37</v>
      </c>
      <c r="B32" s="2"/>
      <c r="C32" s="2"/>
      <c r="D32" s="2"/>
      <c r="E32" s="2"/>
      <c r="F32" s="7"/>
      <c r="G32" s="7"/>
      <c r="H32" s="7"/>
      <c r="I32" s="7"/>
      <c r="J32" s="7"/>
      <c r="K32" s="66"/>
      <c r="L32" s="9"/>
      <c r="M32" s="70"/>
      <c r="N32" s="10"/>
      <c r="O32" s="70"/>
      <c r="P32" s="10"/>
      <c r="Q32" s="66"/>
      <c r="R32" s="11"/>
      <c r="S32" s="66"/>
      <c r="T32" s="103"/>
      <c r="U32" s="104"/>
    </row>
    <row r="33" spans="1:21" ht="14.5" x14ac:dyDescent="0.35">
      <c r="A33" s="2"/>
      <c r="B33" s="2"/>
      <c r="C33" s="2"/>
      <c r="D33" s="2"/>
      <c r="E33" s="2"/>
      <c r="F33"/>
      <c r="G33"/>
      <c r="H33"/>
      <c r="I33"/>
      <c r="J33"/>
      <c r="K33"/>
      <c r="L33"/>
      <c r="M33" s="70"/>
      <c r="N33" s="10"/>
      <c r="O33" s="70"/>
      <c r="P33" s="10"/>
      <c r="Q33" s="66"/>
      <c r="R33" s="11"/>
      <c r="S33" s="66"/>
      <c r="T33" s="103"/>
      <c r="U33" s="104"/>
    </row>
    <row r="34" spans="1:21" ht="14.5" x14ac:dyDescent="0.35">
      <c r="A34" s="2"/>
      <c r="B34" s="2"/>
      <c r="C34" s="2"/>
      <c r="D34" s="2"/>
      <c r="E34" s="2"/>
      <c r="F34" s="194"/>
      <c r="G34" s="194"/>
      <c r="H34" s="194"/>
      <c r="I34" s="194"/>
      <c r="J34" s="194"/>
      <c r="K34" s="194"/>
      <c r="L34" s="194"/>
      <c r="M34" s="70"/>
      <c r="N34" s="195" t="s">
        <v>19</v>
      </c>
      <c r="O34" s="196"/>
      <c r="P34" s="196"/>
      <c r="Q34" s="196"/>
      <c r="R34" s="197"/>
      <c r="T34" s="103"/>
      <c r="U34" s="164"/>
    </row>
    <row r="35" spans="1:21" ht="14.5" x14ac:dyDescent="0.35">
      <c r="A35" s="2"/>
      <c r="B35" s="2"/>
      <c r="C35" s="2"/>
      <c r="D35" s="2"/>
      <c r="E35" s="2"/>
      <c r="F35"/>
      <c r="G35"/>
      <c r="H35"/>
      <c r="I35"/>
      <c r="J35"/>
      <c r="K35"/>
      <c r="L35"/>
      <c r="M35" s="70"/>
      <c r="N35" s="168" t="s">
        <v>55</v>
      </c>
      <c r="O35" s="169"/>
      <c r="P35" s="169"/>
      <c r="Q35" s="169"/>
      <c r="R35" s="110">
        <v>1505294</v>
      </c>
      <c r="T35" s="103"/>
      <c r="U35" s="104"/>
    </row>
    <row r="36" spans="1:21" ht="14.5" x14ac:dyDescent="0.35">
      <c r="A36" s="2"/>
      <c r="B36" s="2"/>
      <c r="C36" s="2"/>
      <c r="D36" s="2"/>
      <c r="E36" s="2"/>
      <c r="F36"/>
      <c r="G36"/>
      <c r="H36"/>
      <c r="I36"/>
      <c r="J36"/>
      <c r="K36"/>
      <c r="L36"/>
      <c r="M36" s="70"/>
      <c r="N36" s="170" t="s">
        <v>54</v>
      </c>
      <c r="O36" s="171"/>
      <c r="P36" s="171"/>
      <c r="Q36" s="171"/>
      <c r="R36" s="111">
        <f>R35-P52-P53</f>
        <v>92305</v>
      </c>
      <c r="T36" s="103"/>
      <c r="U36" s="104"/>
    </row>
    <row r="37" spans="1:21" ht="14.5" x14ac:dyDescent="0.35">
      <c r="A37" s="2"/>
      <c r="B37" s="2"/>
      <c r="C37" s="2"/>
      <c r="D37" s="2"/>
      <c r="E37" s="2"/>
      <c r="F37"/>
      <c r="G37"/>
      <c r="H37"/>
      <c r="I37"/>
      <c r="J37"/>
      <c r="K37"/>
      <c r="L37"/>
      <c r="M37" s="70"/>
      <c r="N37" s="159"/>
      <c r="O37" s="160"/>
      <c r="P37" s="160"/>
      <c r="Q37" s="160"/>
      <c r="R37" s="112"/>
      <c r="T37" s="113"/>
      <c r="U37" s="104"/>
    </row>
    <row r="38" spans="1:21" ht="14.5" x14ac:dyDescent="0.35">
      <c r="A38" s="2"/>
      <c r="B38" s="2"/>
      <c r="C38" s="2"/>
      <c r="D38" s="2"/>
      <c r="E38" s="2"/>
      <c r="F38"/>
      <c r="G38"/>
      <c r="H38"/>
      <c r="I38"/>
      <c r="J38"/>
      <c r="K38"/>
      <c r="L38"/>
      <c r="M38" s="70"/>
      <c r="N38" s="114"/>
      <c r="O38" s="115"/>
      <c r="P38" s="116" t="s">
        <v>23</v>
      </c>
      <c r="Q38" s="115"/>
      <c r="R38" s="117" t="s">
        <v>22</v>
      </c>
      <c r="T38" s="118"/>
      <c r="U38" s="119"/>
    </row>
    <row r="39" spans="1:21" ht="14.5" x14ac:dyDescent="0.35">
      <c r="A39" s="2"/>
      <c r="B39" s="2"/>
      <c r="C39" s="2"/>
      <c r="D39" s="2"/>
      <c r="E39" s="2"/>
      <c r="F39"/>
      <c r="G39"/>
      <c r="H39"/>
      <c r="I39"/>
      <c r="J39"/>
      <c r="K39"/>
      <c r="L39"/>
      <c r="M39" s="70"/>
      <c r="N39" s="120" t="s">
        <v>38</v>
      </c>
      <c r="O39" s="121"/>
      <c r="P39" s="122">
        <v>200705</v>
      </c>
      <c r="Q39" s="121"/>
      <c r="R39" s="123" t="s">
        <v>57</v>
      </c>
      <c r="T39" s="124">
        <f t="shared" ref="T39:T50" si="9">P39</f>
        <v>200705</v>
      </c>
      <c r="U39" s="125">
        <f t="shared" ref="U39:U50" si="10">T39/$T$55</f>
        <v>1.9999912309494869E-2</v>
      </c>
    </row>
    <row r="40" spans="1:21" ht="14.15" customHeight="1" x14ac:dyDescent="0.35">
      <c r="A40" s="2"/>
      <c r="B40" s="2"/>
      <c r="C40" s="2"/>
      <c r="D40" s="2"/>
      <c r="E40" s="2"/>
      <c r="F40"/>
      <c r="G40"/>
      <c r="H40"/>
      <c r="I40"/>
      <c r="J40"/>
      <c r="K40"/>
      <c r="L40"/>
      <c r="M40" s="70"/>
      <c r="N40" s="120" t="s">
        <v>39</v>
      </c>
      <c r="O40" s="121"/>
      <c r="P40" s="122">
        <v>200705</v>
      </c>
      <c r="Q40" s="121"/>
      <c r="R40" s="123" t="s">
        <v>57</v>
      </c>
      <c r="T40" s="124">
        <f t="shared" si="9"/>
        <v>200705</v>
      </c>
      <c r="U40" s="125">
        <f t="shared" si="10"/>
        <v>1.9999912309494869E-2</v>
      </c>
    </row>
    <row r="41" spans="1:21" ht="14.5" x14ac:dyDescent="0.35">
      <c r="A41" s="2"/>
      <c r="B41" s="2"/>
      <c r="C41" s="2"/>
      <c r="D41" s="2"/>
      <c r="E41" s="2"/>
      <c r="F41"/>
      <c r="G41"/>
      <c r="H41"/>
      <c r="I41"/>
      <c r="J41"/>
      <c r="K41"/>
      <c r="L41"/>
      <c r="M41" s="70"/>
      <c r="N41" s="120" t="s">
        <v>40</v>
      </c>
      <c r="O41" s="121"/>
      <c r="P41" s="122">
        <v>100353</v>
      </c>
      <c r="Q41" s="121"/>
      <c r="R41" s="123" t="s">
        <v>57</v>
      </c>
      <c r="T41" s="124">
        <f t="shared" si="9"/>
        <v>100353</v>
      </c>
      <c r="U41" s="125">
        <f t="shared" si="10"/>
        <v>1.0000005978898076E-2</v>
      </c>
    </row>
    <row r="42" spans="1:21" ht="14.5" x14ac:dyDescent="0.35">
      <c r="A42" s="2"/>
      <c r="B42" s="2"/>
      <c r="C42" s="2"/>
      <c r="D42" s="2"/>
      <c r="E42" s="2"/>
      <c r="F42"/>
      <c r="G42"/>
      <c r="H42"/>
      <c r="I42"/>
      <c r="J42"/>
      <c r="K42"/>
      <c r="L42"/>
      <c r="M42" s="70"/>
      <c r="N42" s="120" t="s">
        <v>41</v>
      </c>
      <c r="O42" s="121"/>
      <c r="P42" s="122">
        <v>20071</v>
      </c>
      <c r="Q42" s="121"/>
      <c r="R42" s="123" t="s">
        <v>57</v>
      </c>
      <c r="T42" s="124">
        <f t="shared" si="9"/>
        <v>20071</v>
      </c>
      <c r="U42" s="125">
        <f t="shared" si="10"/>
        <v>2.0000410551001295E-3</v>
      </c>
    </row>
    <row r="43" spans="1:21" ht="14.5" x14ac:dyDescent="0.35">
      <c r="A43" s="2"/>
      <c r="B43" s="2"/>
      <c r="C43" s="2"/>
      <c r="D43" s="2"/>
      <c r="E43" s="2"/>
      <c r="F43"/>
      <c r="G43"/>
      <c r="H43"/>
      <c r="I43"/>
      <c r="J43"/>
      <c r="K43"/>
      <c r="L43"/>
      <c r="M43" s="70"/>
      <c r="N43" s="120" t="s">
        <v>42</v>
      </c>
      <c r="O43" s="121"/>
      <c r="P43" s="122">
        <v>20071</v>
      </c>
      <c r="Q43" s="121"/>
      <c r="R43" s="123" t="s">
        <v>57</v>
      </c>
      <c r="T43" s="124">
        <f t="shared" si="9"/>
        <v>20071</v>
      </c>
      <c r="U43" s="125">
        <f t="shared" si="10"/>
        <v>2.0000410551001295E-3</v>
      </c>
    </row>
    <row r="44" spans="1:21" ht="14.5" x14ac:dyDescent="0.35">
      <c r="A44" s="2"/>
      <c r="B44" s="2"/>
      <c r="C44" s="2"/>
      <c r="D44" s="2"/>
      <c r="E44" s="2"/>
      <c r="F44"/>
      <c r="G44"/>
      <c r="H44"/>
      <c r="I44"/>
      <c r="J44"/>
      <c r="K44"/>
      <c r="L44"/>
      <c r="M44" s="70"/>
      <c r="N44" s="120" t="s">
        <v>43</v>
      </c>
      <c r="O44" s="121"/>
      <c r="P44" s="122">
        <v>20071</v>
      </c>
      <c r="Q44" s="121"/>
      <c r="R44" s="123" t="s">
        <v>57</v>
      </c>
      <c r="T44" s="124">
        <f t="shared" si="9"/>
        <v>20071</v>
      </c>
      <c r="U44" s="125">
        <f t="shared" si="10"/>
        <v>2.0000410551001295E-3</v>
      </c>
    </row>
    <row r="45" spans="1:21" ht="14.5" x14ac:dyDescent="0.35">
      <c r="A45" s="2"/>
      <c r="B45" s="2"/>
      <c r="C45" s="2"/>
      <c r="D45" s="2"/>
      <c r="E45" s="2"/>
      <c r="F45"/>
      <c r="G45"/>
      <c r="H45"/>
      <c r="I45"/>
      <c r="J45"/>
      <c r="K45"/>
      <c r="L45"/>
      <c r="M45" s="70"/>
      <c r="N45" s="120" t="s">
        <v>38</v>
      </c>
      <c r="O45" s="121"/>
      <c r="P45" s="122">
        <v>10000</v>
      </c>
      <c r="Q45" s="121"/>
      <c r="R45" s="123" t="s">
        <v>57</v>
      </c>
      <c r="T45" s="124">
        <f t="shared" si="9"/>
        <v>10000</v>
      </c>
      <c r="U45" s="125">
        <f t="shared" si="10"/>
        <v>9.9648301285443154E-4</v>
      </c>
    </row>
    <row r="46" spans="1:21" ht="14.5" x14ac:dyDescent="0.35">
      <c r="A46" s="2"/>
      <c r="B46" s="2"/>
      <c r="C46" s="2"/>
      <c r="D46" s="2"/>
      <c r="E46" s="2"/>
      <c r="F46"/>
      <c r="G46"/>
      <c r="H46"/>
      <c r="I46"/>
      <c r="J46"/>
      <c r="K46"/>
      <c r="L46"/>
      <c r="M46" s="70"/>
      <c r="N46" s="120" t="s">
        <v>44</v>
      </c>
      <c r="O46" s="121"/>
      <c r="P46" s="122">
        <v>10000</v>
      </c>
      <c r="Q46" s="121"/>
      <c r="R46" s="123" t="s">
        <v>57</v>
      </c>
      <c r="T46" s="124">
        <f t="shared" si="9"/>
        <v>10000</v>
      </c>
      <c r="U46" s="125">
        <f t="shared" si="10"/>
        <v>9.9648301285443154E-4</v>
      </c>
    </row>
    <row r="47" spans="1:21" ht="14.5" x14ac:dyDescent="0.35">
      <c r="A47" s="2"/>
      <c r="B47" s="2"/>
      <c r="C47" s="2"/>
      <c r="D47" s="2"/>
      <c r="E47" s="2"/>
      <c r="F47"/>
      <c r="G47"/>
      <c r="H47"/>
      <c r="I47"/>
      <c r="J47"/>
      <c r="K47"/>
      <c r="L47"/>
      <c r="M47" s="70"/>
      <c r="N47" s="120" t="s">
        <v>45</v>
      </c>
      <c r="O47" s="121"/>
      <c r="P47" s="122">
        <v>108825</v>
      </c>
      <c r="Q47" s="121"/>
      <c r="R47" s="123" t="s">
        <v>57</v>
      </c>
      <c r="T47" s="124">
        <f t="shared" si="9"/>
        <v>108825</v>
      </c>
      <c r="U47" s="125">
        <f t="shared" si="10"/>
        <v>1.0844226387388351E-2</v>
      </c>
    </row>
    <row r="48" spans="1:21" ht="14.5" x14ac:dyDescent="0.35">
      <c r="A48" s="2"/>
      <c r="B48" s="2"/>
      <c r="C48" s="2"/>
      <c r="D48" s="2"/>
      <c r="E48" s="2"/>
      <c r="F48"/>
      <c r="G48"/>
      <c r="H48"/>
      <c r="I48"/>
      <c r="J48"/>
      <c r="K48"/>
      <c r="L48"/>
      <c r="M48" s="70"/>
      <c r="N48" s="120" t="s">
        <v>46</v>
      </c>
      <c r="O48" s="121"/>
      <c r="P48" s="122">
        <v>200705</v>
      </c>
      <c r="Q48" s="121"/>
      <c r="R48" s="123" t="s">
        <v>57</v>
      </c>
      <c r="T48" s="124">
        <f t="shared" si="9"/>
        <v>200705</v>
      </c>
      <c r="U48" s="125">
        <f t="shared" si="10"/>
        <v>1.9999912309494869E-2</v>
      </c>
    </row>
    <row r="49" spans="1:22" ht="14.5" x14ac:dyDescent="0.35">
      <c r="A49" s="2"/>
      <c r="B49" s="2"/>
      <c r="C49" s="2"/>
      <c r="D49" s="2"/>
      <c r="E49" s="2"/>
      <c r="F49"/>
      <c r="G49"/>
      <c r="H49"/>
      <c r="I49"/>
      <c r="J49"/>
      <c r="K49"/>
      <c r="L49"/>
      <c r="M49" s="70"/>
      <c r="N49" s="120" t="s">
        <v>47</v>
      </c>
      <c r="O49" s="121"/>
      <c r="P49" s="122">
        <v>401412</v>
      </c>
      <c r="Q49" s="121"/>
      <c r="R49" s="123" t="s">
        <v>57</v>
      </c>
      <c r="T49" s="124">
        <f t="shared" si="9"/>
        <v>401412</v>
      </c>
      <c r="U49" s="125">
        <f t="shared" si="10"/>
        <v>4.0000023915592306E-2</v>
      </c>
    </row>
    <row r="50" spans="1:22" ht="14.5" x14ac:dyDescent="0.35">
      <c r="A50" s="2"/>
      <c r="B50" s="2"/>
      <c r="C50" s="2"/>
      <c r="D50" s="2"/>
      <c r="E50" s="2"/>
      <c r="F50"/>
      <c r="G50"/>
      <c r="H50"/>
      <c r="I50"/>
      <c r="J50"/>
      <c r="K50"/>
      <c r="L50"/>
      <c r="M50" s="70"/>
      <c r="N50" s="120" t="s">
        <v>48</v>
      </c>
      <c r="O50" s="121"/>
      <c r="P50" s="122">
        <v>20071</v>
      </c>
      <c r="Q50" s="121"/>
      <c r="R50" s="123" t="s">
        <v>57</v>
      </c>
      <c r="T50" s="124">
        <f t="shared" si="9"/>
        <v>20071</v>
      </c>
      <c r="U50" s="125">
        <f t="shared" si="10"/>
        <v>2.0000410551001295E-3</v>
      </c>
    </row>
    <row r="51" spans="1:22" ht="14.5" x14ac:dyDescent="0.35">
      <c r="A51" s="2"/>
      <c r="B51" s="2"/>
      <c r="C51" s="2"/>
      <c r="D51" s="2"/>
      <c r="E51" s="2"/>
      <c r="F51"/>
      <c r="G51"/>
      <c r="H51"/>
      <c r="I51"/>
      <c r="J51"/>
      <c r="K51"/>
      <c r="L51"/>
      <c r="M51" s="70"/>
      <c r="N51" s="126"/>
      <c r="O51" s="121"/>
      <c r="P51" s="122"/>
      <c r="Q51" s="121"/>
      <c r="R51" s="123"/>
      <c r="T51" s="124"/>
      <c r="U51" s="125"/>
    </row>
    <row r="52" spans="1:22" x14ac:dyDescent="0.3">
      <c r="A52" s="2"/>
      <c r="B52" s="2"/>
      <c r="C52" s="2"/>
      <c r="D52" s="2"/>
      <c r="E52" s="2"/>
      <c r="F52" s="9"/>
      <c r="G52" s="70"/>
      <c r="H52" s="10"/>
      <c r="I52" s="70"/>
      <c r="J52" s="10"/>
      <c r="K52" s="66"/>
      <c r="L52" s="9"/>
      <c r="M52" s="70"/>
      <c r="N52" s="130"/>
      <c r="O52" s="131" t="s">
        <v>24</v>
      </c>
      <c r="P52" s="132">
        <f>SUM(P39:P50)</f>
        <v>1312989</v>
      </c>
      <c r="Q52" s="127"/>
      <c r="R52" s="128"/>
      <c r="T52" s="103"/>
      <c r="U52" s="129"/>
    </row>
    <row r="53" spans="1:22" x14ac:dyDescent="0.3">
      <c r="A53" s="2"/>
      <c r="B53" s="2"/>
      <c r="C53" s="2"/>
      <c r="D53" s="2"/>
      <c r="E53" s="2"/>
      <c r="F53" s="9"/>
      <c r="G53" s="70"/>
      <c r="H53" s="10"/>
      <c r="I53" s="70"/>
      <c r="J53" s="10"/>
      <c r="K53" s="66"/>
      <c r="L53" s="9"/>
      <c r="M53" s="70"/>
      <c r="N53" s="133"/>
      <c r="O53" s="134" t="s">
        <v>25</v>
      </c>
      <c r="P53" s="135">
        <f>B17</f>
        <v>100000</v>
      </c>
      <c r="Q53" s="136"/>
      <c r="R53" s="137"/>
      <c r="T53" s="103"/>
      <c r="U53" s="129"/>
    </row>
    <row r="54" spans="1:22" x14ac:dyDescent="0.3">
      <c r="A54" s="2"/>
      <c r="B54" s="2"/>
      <c r="C54" s="2"/>
      <c r="D54" s="2"/>
      <c r="E54" s="2"/>
      <c r="F54" s="9"/>
      <c r="G54" s="70"/>
      <c r="H54" s="10"/>
      <c r="I54" s="70"/>
      <c r="J54" s="10"/>
      <c r="K54" s="66"/>
      <c r="L54" s="9"/>
      <c r="M54" s="70"/>
      <c r="N54" s="11"/>
      <c r="O54" s="66"/>
      <c r="P54" s="8"/>
      <c r="Q54" s="7"/>
      <c r="R54" s="8"/>
      <c r="T54" s="103"/>
      <c r="U54" s="129"/>
    </row>
    <row r="55" spans="1:22" x14ac:dyDescent="0.3">
      <c r="A55" s="2"/>
      <c r="B55" s="2"/>
      <c r="C55" s="2"/>
      <c r="D55" s="2"/>
      <c r="E55" s="2"/>
      <c r="F55" s="9"/>
      <c r="G55" s="70"/>
      <c r="H55" s="10"/>
      <c r="I55" s="70"/>
      <c r="J55" s="10"/>
      <c r="K55" s="66"/>
      <c r="L55" s="9"/>
      <c r="M55" s="70"/>
      <c r="O55" s="66"/>
      <c r="P55" s="8"/>
      <c r="Q55" s="7"/>
      <c r="R55" s="71"/>
      <c r="S55" s="68" t="s">
        <v>20</v>
      </c>
      <c r="T55" s="138">
        <f>SUM(T13:T50)</f>
        <v>10035294</v>
      </c>
      <c r="U55" s="139">
        <f>SUM(U13:U50)</f>
        <v>0.99999999999999967</v>
      </c>
    </row>
    <row r="56" spans="1:22" x14ac:dyDescent="0.3">
      <c r="A56" s="2"/>
      <c r="B56" s="2"/>
      <c r="C56" s="2"/>
      <c r="D56" s="2"/>
      <c r="E56" s="2"/>
      <c r="F56" s="9"/>
      <c r="G56" s="70"/>
      <c r="H56" s="10"/>
      <c r="I56" s="70"/>
      <c r="J56" s="10"/>
      <c r="K56" s="66"/>
      <c r="L56" s="9"/>
      <c r="M56" s="70"/>
      <c r="N56" s="10"/>
      <c r="O56" s="70"/>
      <c r="P56" s="10"/>
      <c r="Q56" s="66"/>
      <c r="S56" s="66"/>
      <c r="T56" s="8"/>
      <c r="U56" s="8"/>
      <c r="V56" s="8"/>
    </row>
    <row r="57" spans="1:22" x14ac:dyDescent="0.3">
      <c r="A57" s="2"/>
      <c r="B57" s="2"/>
      <c r="C57" s="2"/>
      <c r="D57" s="2"/>
      <c r="E57" s="2"/>
      <c r="F57" s="9"/>
      <c r="G57" s="70"/>
      <c r="H57" s="10"/>
      <c r="I57" s="70"/>
      <c r="J57" s="10"/>
      <c r="K57" s="66"/>
      <c r="L57" s="9"/>
      <c r="M57" s="70"/>
      <c r="N57" s="10"/>
      <c r="O57" s="70"/>
      <c r="P57" s="10"/>
      <c r="Q57" s="66"/>
      <c r="S57" s="66"/>
      <c r="T57" s="8"/>
      <c r="U57" s="8"/>
      <c r="V57" s="8"/>
    </row>
    <row r="58" spans="1:22" x14ac:dyDescent="0.3">
      <c r="A58" s="2"/>
      <c r="B58" s="2"/>
      <c r="C58" s="2"/>
      <c r="D58" s="2"/>
      <c r="E58" s="2"/>
      <c r="F58" s="9"/>
      <c r="G58" s="70"/>
      <c r="H58" s="10"/>
      <c r="I58" s="70"/>
      <c r="J58" s="10"/>
      <c r="K58" s="66"/>
      <c r="L58" s="9"/>
      <c r="M58" s="70"/>
      <c r="N58" s="10"/>
      <c r="O58" s="70"/>
      <c r="P58" s="10"/>
      <c r="Q58" s="66"/>
      <c r="S58" s="66"/>
      <c r="T58" s="8"/>
      <c r="U58" s="8"/>
      <c r="V58" s="8"/>
    </row>
    <row r="59" spans="1:22" x14ac:dyDescent="0.3">
      <c r="A59" s="2"/>
      <c r="B59" s="2"/>
      <c r="C59" s="2"/>
      <c r="D59" s="2"/>
      <c r="E59" s="2"/>
      <c r="F59" s="9"/>
      <c r="G59" s="70"/>
      <c r="H59" s="10"/>
      <c r="I59" s="70"/>
      <c r="J59" s="10"/>
      <c r="K59" s="66"/>
      <c r="L59" s="9"/>
      <c r="M59" s="70"/>
      <c r="N59" s="10"/>
      <c r="O59" s="70"/>
      <c r="P59" s="10"/>
      <c r="Q59" s="66"/>
      <c r="S59" s="66"/>
      <c r="T59" s="12"/>
      <c r="U59" s="72"/>
    </row>
    <row r="60" spans="1:22" x14ac:dyDescent="0.3">
      <c r="A60" s="2"/>
      <c r="B60" s="2"/>
      <c r="C60" s="2"/>
      <c r="D60" s="2"/>
      <c r="E60" s="2"/>
      <c r="F60" s="9"/>
      <c r="G60" s="70"/>
      <c r="H60" s="10"/>
      <c r="I60" s="70"/>
      <c r="J60" s="10"/>
      <c r="K60" s="66"/>
      <c r="L60" s="9"/>
      <c r="M60" s="70"/>
      <c r="N60" s="10"/>
      <c r="O60" s="70"/>
      <c r="P60" s="10"/>
      <c r="Q60" s="66"/>
      <c r="S60" s="66"/>
      <c r="T60" s="12"/>
      <c r="U60" s="72"/>
    </row>
    <row r="61" spans="1:22" x14ac:dyDescent="0.3">
      <c r="A61" s="2"/>
      <c r="B61" s="2"/>
      <c r="C61" s="2"/>
      <c r="D61" s="2"/>
      <c r="E61" s="2"/>
      <c r="F61" s="9"/>
      <c r="G61" s="70"/>
      <c r="H61" s="10"/>
      <c r="I61" s="70"/>
      <c r="J61" s="10"/>
      <c r="K61" s="66"/>
      <c r="L61" s="9"/>
      <c r="M61" s="70"/>
      <c r="N61" s="10"/>
      <c r="O61" s="70"/>
      <c r="P61" s="10"/>
      <c r="Q61" s="66"/>
      <c r="S61" s="66"/>
      <c r="T61" s="12"/>
      <c r="U61" s="72"/>
    </row>
    <row r="62" spans="1:22" x14ac:dyDescent="0.3">
      <c r="A62" s="2"/>
      <c r="B62" s="2"/>
      <c r="C62" s="2"/>
      <c r="D62" s="2"/>
      <c r="E62" s="2"/>
      <c r="F62" s="9"/>
      <c r="G62" s="70"/>
      <c r="H62" s="10"/>
      <c r="I62" s="70"/>
      <c r="J62" s="10"/>
      <c r="K62" s="66"/>
      <c r="L62" s="9"/>
      <c r="M62" s="70"/>
      <c r="N62" s="10"/>
      <c r="O62" s="70"/>
      <c r="P62" s="10"/>
      <c r="Q62" s="66"/>
      <c r="S62" s="66"/>
      <c r="T62" s="12"/>
      <c r="U62" s="72"/>
    </row>
    <row r="63" spans="1:22" x14ac:dyDescent="0.3">
      <c r="A63" s="2"/>
      <c r="B63" s="2"/>
      <c r="C63" s="2"/>
      <c r="D63" s="2"/>
      <c r="E63" s="2"/>
      <c r="F63" s="9"/>
      <c r="G63" s="70"/>
      <c r="H63" s="10"/>
      <c r="I63" s="70"/>
      <c r="J63" s="10"/>
      <c r="K63" s="66"/>
      <c r="L63" s="9"/>
      <c r="M63" s="70"/>
      <c r="N63" s="10"/>
      <c r="O63" s="70"/>
      <c r="P63" s="10"/>
      <c r="Q63" s="66"/>
      <c r="S63" s="66"/>
      <c r="T63" s="12"/>
      <c r="U63" s="72"/>
    </row>
    <row r="64" spans="1:22" x14ac:dyDescent="0.3">
      <c r="A64" s="2"/>
      <c r="B64" s="2"/>
      <c r="C64" s="2"/>
      <c r="D64" s="2"/>
      <c r="E64" s="2"/>
      <c r="F64" s="9"/>
      <c r="G64" s="70"/>
      <c r="H64" s="10"/>
      <c r="I64" s="70"/>
      <c r="J64" s="10"/>
      <c r="K64" s="66"/>
      <c r="L64" s="9"/>
      <c r="M64" s="70"/>
      <c r="N64" s="10"/>
      <c r="O64" s="70"/>
      <c r="P64" s="10"/>
      <c r="Q64" s="66"/>
      <c r="S64" s="66"/>
      <c r="T64" s="12"/>
      <c r="U64" s="72"/>
    </row>
  </sheetData>
  <mergeCells count="13">
    <mergeCell ref="N35:Q35"/>
    <mergeCell ref="N36:Q36"/>
    <mergeCell ref="A1:U1"/>
    <mergeCell ref="F4:J4"/>
    <mergeCell ref="L4:P4"/>
    <mergeCell ref="B4:D4"/>
    <mergeCell ref="T4:U4"/>
    <mergeCell ref="A2:U2"/>
    <mergeCell ref="F5:J5"/>
    <mergeCell ref="L5:P5"/>
    <mergeCell ref="B5:D5"/>
    <mergeCell ref="F34:L34"/>
    <mergeCell ref="N34:R34"/>
  </mergeCells>
  <pageMargins left="0.7" right="0.7" top="0.75" bottom="0.75" header="0.3" footer="0.3"/>
  <pageSetup scale="59" fitToWidth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 Table</vt:lpstr>
      <vt:lpstr>'Cap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2016-01-25T02:21:55Z</dcterms:created>
  <dcterms:modified xsi:type="dcterms:W3CDTF">2020-04-03T14:08:45Z</dcterms:modified>
</cp:coreProperties>
</file>